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425"/>
  </bookViews>
  <sheets>
    <sheet name="Sheet1" sheetId="1" r:id="rId1"/>
    <sheet name="Sheet2" sheetId="2" r:id="rId2"/>
    <sheet name="Sheet3" sheetId="3" r:id="rId3"/>
  </sheets>
  <definedNames>
    <definedName name="_xlnm.Print_Titles" localSheetId="0">Sheet1!$1:4</definedName>
    <definedName name="_xlnm._FilterDatabase" localSheetId="0" hidden="1">Sheet1!$A$4:$J$13</definedName>
  </definedNames>
  <calcPr calcId="144525" concurrentCalc="0"/>
</workbook>
</file>

<file path=xl/sharedStrings.xml><?xml version="1.0" encoding="utf-8"?>
<sst xmlns="http://schemas.openxmlformats.org/spreadsheetml/2006/main" count="494">
  <si>
    <t>附件</t>
  </si>
  <si>
    <t>2021年脱贫攻坚与乡村振兴衔接资金项目进度公示表</t>
  </si>
  <si>
    <t>截止时间：2021年8月10日18:00</t>
  </si>
  <si>
    <t>序号</t>
  </si>
  <si>
    <t>项目名称</t>
  </si>
  <si>
    <t>主管部门</t>
  </si>
  <si>
    <t>实施地点</t>
  </si>
  <si>
    <t>减贫机制实现情况</t>
  </si>
  <si>
    <t>绩效目标</t>
  </si>
  <si>
    <t>投入财政衔接资金金额
（万元）</t>
  </si>
  <si>
    <t>已支出财政衔接资金金额
（万元）</t>
  </si>
  <si>
    <t>衔接资金资金来源</t>
  </si>
  <si>
    <t>资金拨付进度</t>
  </si>
  <si>
    <t>荣昌区仁义镇2021年度脱贫户到户帮扶</t>
  </si>
  <si>
    <t>区农业农村委</t>
  </si>
  <si>
    <t>仁义镇</t>
  </si>
  <si>
    <t>对符合条件的277户建档立卡脱贫户进行到户产业帮扶，2021年7月已拨付到户186户，拨付到户资金54.19万元，现正在拨付到户第二批，拨付户数37户，拨付金额10.1025万元，余下资金在9月拨付。</t>
  </si>
  <si>
    <t>通过建档立卡脱贫户选择适合自身发展的产业进行增收。</t>
  </si>
  <si>
    <t>中央</t>
  </si>
  <si>
    <t>荣昌区2021年度仁义镇巴毛冲产业公路建设工程</t>
  </si>
  <si>
    <t>区交通局</t>
  </si>
  <si>
    <t>仁义镇永灵村</t>
  </si>
  <si>
    <t>仁义镇永灵村2组建设1条4.8公里长，宽4.5米的四好农村产业公路，该公路现已交工，正在做结算。该公路周边有稻虾养殖50亩，花椒种植30亩，李子种植20亩，方便周边群众生产生生活与运输农产品，促进脱贫户增收致富。</t>
  </si>
  <si>
    <t>项目实施可解决仁义镇永灵村658人（其中建档立卡脱贫户20人）出行问题，可带动生猪、小家禽等产业发展。</t>
  </si>
  <si>
    <t>区级</t>
  </si>
  <si>
    <t>荣昌区2021年度仁义镇拱桥支路建设工程</t>
  </si>
  <si>
    <t>仁义镇永灵村11组新建长1.7公里，宽4.5米的混凝土路面，该公路现已交工，正在做结算。</t>
  </si>
  <si>
    <t>项目实施可解决仁义镇永灵村730人（其中建档立卡脱贫户33人）出行问题，可带动生猪、小家禽等产业发展。</t>
  </si>
  <si>
    <t>荣昌区2021年度仁义镇陈家公路建设工程</t>
  </si>
  <si>
    <t>仁义镇红梅社区</t>
  </si>
  <si>
    <t>仁义镇红梅社区2组新建长0.45公里，宽4.5米的混凝土路面，该公路现已交工，正在做结算。</t>
  </si>
  <si>
    <t>项目实施可解决仁义镇红梅社区202人（其中建档立卡脱贫户4人）出行问题，可带动生猪、小家禽等产业发展。</t>
  </si>
  <si>
    <t>荣昌区2021年度仁义镇木板桥产业公路建设工程</t>
  </si>
  <si>
    <t>仁义镇正华社区、三星村</t>
  </si>
  <si>
    <t>仁义镇正华社区5组、6组，三星村6组、9组建设1条长5公里，宽4.5米的四好农村产业公路，该公路现已交工，正在做结算。该公路周边种植藕70亩，种植花椒150亩，养殖土鸡500余只，方便周边群众生产生活与运输农产品，促进脱贫户增收致富。</t>
  </si>
  <si>
    <t>项目实施可解决仁义镇正华社区、三星村1253人（其中建档立卡脱贫户50人，边缘易致贫户4人）出行问题，可带动生猪、小家禽等产业发展。</t>
  </si>
  <si>
    <t>荣昌区2021年度仁义镇干坝子产业公路建设工程</t>
  </si>
  <si>
    <t>仁义镇鹿子村</t>
  </si>
  <si>
    <t>仁义镇鹿子村4组、5组建设1条长3.1公里，宽4.5米的四好农村产业公路，该公路现已交工，正在做结算。该公路周边有玲珑生猪养殖场，年出栏生猪400余头，方便周边群众生产生活与运输农产品，促进脱贫户增收致富。</t>
  </si>
  <si>
    <t>项目实施可解决仁义镇鹿子村1688人（其中建档立卡脱贫户33人）出行问题，可带动生猪、小家禽等产业发展。</t>
  </si>
  <si>
    <t>荣昌区2021年度仁义镇仁三公路建设工程</t>
  </si>
  <si>
    <t>仁义镇三奇村</t>
  </si>
  <si>
    <t>仁义镇三奇村1组、2组新建长2公里，宽4.5米的混凝土路面，该公路现已交工，第三方公司正在进行结算审核。</t>
  </si>
  <si>
    <t>项目实施可解决仁义镇三奇村1007人（其中建档立卡脱贫户20人，边缘易致贫户5人）出行问题，可带动生猪、小家禽等产业发展。</t>
  </si>
  <si>
    <t>荣昌区2021年度仁义镇三星产业公路建设工程</t>
  </si>
  <si>
    <t>仁义镇三星村</t>
  </si>
  <si>
    <t>仁义镇三星村8组、9组建设1条长2.77公里，宽4.5米的四好农村公路，该公路现已交工，第三方公司正在进行结算审核。该公路周边有水稻种植大户1家，水稻种植150亩，花椒种植120亩，方便周边群众生产生活与运输农产品，促进脱贫户增收致富。</t>
  </si>
  <si>
    <t>项目实施可解决仁义镇三星村1500人（其中建档立卡脱贫户53人）出行问题，可带动生猪、小家禽等产业发展。</t>
  </si>
  <si>
    <t>合计</t>
  </si>
  <si>
    <t>－</t>
  </si>
  <si>
    <t>荣昌区安富街道2020年建卡贫困人口到户帮扶资金</t>
  </si>
  <si>
    <t>安富街道</t>
  </si>
  <si>
    <t>市级</t>
  </si>
  <si>
    <t>到户帮扶</t>
  </si>
  <si>
    <t>荣昌区2020年安富街道安斑路支路建设工程</t>
  </si>
  <si>
    <t>公路建设</t>
  </si>
  <si>
    <t>荣昌区2020年安富街道沙罗公路建设工程</t>
  </si>
  <si>
    <t>荣昌区安富街道2020年度卫生改厕项目</t>
  </si>
  <si>
    <t>区级+中央</t>
  </si>
  <si>
    <t>卫生厕所</t>
  </si>
  <si>
    <t>荣昌区昌元街道2020年贫困户危房改造项目</t>
  </si>
  <si>
    <t>昌元街道</t>
  </si>
  <si>
    <t>危房改造</t>
  </si>
  <si>
    <t>荣昌区昌元街道2020年建卡贫困人口到户帮扶资金</t>
  </si>
  <si>
    <t>荣昌区昌元街道2020年度卫生改厕项目</t>
  </si>
  <si>
    <t>荣昌区昌州街道2020年建卡贫困人口到户帮扶资金</t>
  </si>
  <si>
    <t>昌州街道</t>
  </si>
  <si>
    <t>荣昌区昌州街道2020年度卫生改厕项目</t>
  </si>
  <si>
    <t>荣昌区峰高街道2020年建卡贫困人口到户帮扶资金</t>
  </si>
  <si>
    <t>峰高街道</t>
  </si>
  <si>
    <t>荣昌区2020年峰高街道关五路建设工程</t>
  </si>
  <si>
    <t>荣昌区2020年峰高街道白苏路建设工程</t>
  </si>
  <si>
    <t>荣昌区2020年峰高街道阳千路（千秋村段）建设工程</t>
  </si>
  <si>
    <t>荣昌区2020年峰高街道阳千路(阳岩村段）建设工程</t>
  </si>
  <si>
    <t>荣昌区峰高街道2020年度卫生改厕项目</t>
  </si>
  <si>
    <t>荣昌区古昌镇2020年建卡贫困人口到户帮扶资金</t>
  </si>
  <si>
    <t>古昌镇</t>
  </si>
  <si>
    <t>荣昌区2020年古昌镇古银路建设工程</t>
  </si>
  <si>
    <t>荣昌区2020年古昌镇白半路（含半周支路）建设工程</t>
  </si>
  <si>
    <t>荣昌区古昌镇2020年度卫生改厕项目</t>
  </si>
  <si>
    <t>荣昌区观胜镇2020年建卡贫困人口到户帮扶资金</t>
  </si>
  <si>
    <t>观胜镇</t>
  </si>
  <si>
    <t>荣昌区2020年观胜镇尹杨公路建设工程</t>
  </si>
  <si>
    <t>荣昌区2020年观胜镇观合二支路建设工程</t>
  </si>
  <si>
    <t>荣昌区2020年观胜镇银四公路建设工程</t>
  </si>
  <si>
    <t>荣昌区观胜镇2020年许友村产业发展资金</t>
  </si>
  <si>
    <t>市级脱贫村</t>
  </si>
  <si>
    <t>荣昌区观胜镇2020年银河村产业发展资金</t>
  </si>
  <si>
    <t>荣昌区观胜镇2020年度卫生改厕项目</t>
  </si>
  <si>
    <t>荣昌区广顺街道2020年建卡贫困人口到户帮扶资金</t>
  </si>
  <si>
    <t>广顺街道</t>
  </si>
  <si>
    <t>荣昌区广顺街道2020年度卫生改厕项目</t>
  </si>
  <si>
    <t>荣昌区河包镇2020年贫困户危房改造项目</t>
  </si>
  <si>
    <t>河包镇</t>
  </si>
  <si>
    <t>荣昌区2020年河包镇民族发展资金项目</t>
  </si>
  <si>
    <t>少数民族发展资金</t>
  </si>
  <si>
    <t>荣昌区河包镇2020年建卡贫困人口到户帮扶资金</t>
  </si>
  <si>
    <t>市级+区级</t>
  </si>
  <si>
    <t>荣昌区2020年河包镇半尖路建设工程</t>
  </si>
  <si>
    <t>荣昌区2020年河包镇唐开柏至刘万礼建设工程</t>
  </si>
  <si>
    <t>荣昌区2020年河包镇吕唐路建设工程</t>
  </si>
  <si>
    <t>荣昌区2020年河包镇凤刘路建设工程</t>
  </si>
  <si>
    <t>荣昌区2020年河包镇月光塘公路建设工程</t>
  </si>
  <si>
    <t>荣昌区2020年河包镇河古支路建设工程</t>
  </si>
  <si>
    <t>荣昌区河包镇2020年核桃村产业发展资金</t>
  </si>
  <si>
    <t>荣昌区河包镇2020年黄檀村产业发展资金</t>
  </si>
  <si>
    <t>荣昌区河包镇2020年度卫生改厕项目</t>
  </si>
  <si>
    <t>荣昌区2020年龙集镇抱五路建设工程</t>
  </si>
  <si>
    <t>龙集镇</t>
  </si>
  <si>
    <t>荣昌区龙集镇2020年建卡贫困人口到户帮扶资金</t>
  </si>
  <si>
    <t>荣昌区龙集镇2020年度卫生改厕项目</t>
  </si>
  <si>
    <t>荣昌区盘龙镇2020年贫困户危房改造项目</t>
  </si>
  <si>
    <t>盘龙镇</t>
  </si>
  <si>
    <t>荣昌区盘龙镇2020年建卡贫困人口到户帮扶资金</t>
  </si>
  <si>
    <t>荣昌区2020年盘龙镇九龙路建设工程</t>
  </si>
  <si>
    <t>荣昌区2020年盘龙镇盘江路建设工程</t>
  </si>
  <si>
    <t>荣昌区2020年盘龙镇盘江路（延伸段）建设工程</t>
  </si>
  <si>
    <t>荣昌区2020年盘龙镇砖房路建设工程</t>
  </si>
  <si>
    <t>荣昌区2020年盘龙镇潘家坡路建设工程</t>
  </si>
  <si>
    <t>荣昌区2020年盘龙镇石果路延伸段建设工程</t>
  </si>
  <si>
    <t>荣昌区2020年盘龙镇莲卢路建设工程</t>
  </si>
  <si>
    <t>荣昌区2020年盘龙镇古狮路建设工程</t>
  </si>
  <si>
    <t>荣昌区2020年盘龙镇高屋基路建设工程</t>
  </si>
  <si>
    <t>荣昌区2020年盘龙镇段家槽坊路建设工程</t>
  </si>
  <si>
    <t>荣昌区2020年盘龙镇高永路建设工程</t>
  </si>
  <si>
    <t>荣昌区盘龙镇2020年市级脱贫村产业发展资金</t>
  </si>
  <si>
    <t>区级+市级</t>
  </si>
  <si>
    <t>荣昌区盘龙镇2020年度卫生改厕项目</t>
  </si>
  <si>
    <t>荣昌区清江镇2020年建卡贫困人口到户帮扶资金</t>
  </si>
  <si>
    <t>清江镇</t>
  </si>
  <si>
    <t>荣昌区2020年清江镇胡柏公路建设工程</t>
  </si>
  <si>
    <t>荣昌区2020年清江镇雄布阵公路建设工程</t>
  </si>
  <si>
    <t>荣昌区清江镇2020年度卫生改厕项目</t>
  </si>
  <si>
    <t>荣昌区清流镇2020年少数民族发展资金</t>
  </si>
  <si>
    <t>清流镇</t>
  </si>
  <si>
    <t>荣昌区清流镇2020年龙井庙村产业发展资金</t>
  </si>
  <si>
    <t>荣昌区清流镇2020年建卡贫困人口到户帮扶资金</t>
  </si>
  <si>
    <t>荣昌区2020年清流镇双坝路建设工程</t>
  </si>
  <si>
    <t>荣昌区2020年清流镇香干路（刘廖段）建设工程</t>
  </si>
  <si>
    <t>荣昌区2020年清流镇火顶山路建设工程</t>
  </si>
  <si>
    <t>荣昌区2020年清流镇清流社区加密路支路建设工程</t>
  </si>
  <si>
    <t>荣昌区清流镇2020年度卫生改厕项目</t>
  </si>
  <si>
    <t>荣昌区清升镇2020年贫困户危房改造项目</t>
  </si>
  <si>
    <t>清升镇</t>
  </si>
  <si>
    <t>荣昌区清升镇2020年建卡贫困人口到户帮扶资金</t>
  </si>
  <si>
    <t>荣昌区2020年清升镇葡转路（周八路）建设工程</t>
  </si>
  <si>
    <t>荣昌区2020年清升镇张卫路建设工程</t>
  </si>
  <si>
    <t>荣昌区清升镇2020年度卫生改厕项目</t>
  </si>
  <si>
    <t>荣昌区仁义镇2020年建卡贫困人口到户帮扶资金</t>
  </si>
  <si>
    <t>荣昌区仁义镇2020年度卫生改厕项目</t>
  </si>
  <si>
    <t>荣昌区2020年度扶智扶志项目资金</t>
  </si>
  <si>
    <t>荣昌区</t>
  </si>
  <si>
    <t>双扶</t>
  </si>
  <si>
    <t>荣昌区2020年度贫困人口精准脱贫保</t>
  </si>
  <si>
    <t>精准脱贫保</t>
  </si>
  <si>
    <t>荣昌区2020年健康扶贫医疗基金</t>
  </si>
  <si>
    <t>健康扶贫基金</t>
  </si>
  <si>
    <t>荣昌区2020年贫困人口城乡居民医疗保险资金</t>
  </si>
  <si>
    <t>城乡居民医疗保险</t>
  </si>
  <si>
    <t>荣昌区2020年扶贫小额信贷风险补偿保证金和贴息资金</t>
  </si>
  <si>
    <t>小额信贷贴息</t>
  </si>
  <si>
    <t>荣昌区2020年度扶贫档案管理经费</t>
  </si>
  <si>
    <t>档案管理经费</t>
  </si>
  <si>
    <t>荣昌区2020年贫困动态监测经费</t>
  </si>
  <si>
    <t>动态监测</t>
  </si>
  <si>
    <t>荣昌区2020年教育资助</t>
  </si>
  <si>
    <t>教育资助</t>
  </si>
  <si>
    <t>荣昌区2020年贫困人口参加城乡居民养老保险资金</t>
  </si>
  <si>
    <t>养老保险</t>
  </si>
  <si>
    <t>荣昌区荣隆镇2020年建卡贫困人口到户帮扶资金</t>
  </si>
  <si>
    <t>荣隆镇</t>
  </si>
  <si>
    <t>荣昌区2020年荣隆镇先太公路建设工程</t>
  </si>
  <si>
    <t>荣昌区荣隆镇2020年度卫生改厕项目</t>
  </si>
  <si>
    <t>荣昌区双河街道2020年建卡贫困人口到户帮扶资金</t>
  </si>
  <si>
    <t>双河街道</t>
  </si>
  <si>
    <t>荣昌区2020年双河街道张龙路建设工程</t>
  </si>
  <si>
    <t>荣昌区2020年双河街道大包路建设工程</t>
  </si>
  <si>
    <t>荣昌区2020年双河街道水谢路建设工程</t>
  </si>
  <si>
    <t>荣昌区2020年双河街道洋洋路建设工程</t>
  </si>
  <si>
    <t>荣昌区双河街道2020年度卫生改厕项目</t>
  </si>
  <si>
    <t>荣昌区铜鼓镇2020年贫困户危房改造项目</t>
  </si>
  <si>
    <t>铜鼓镇</t>
  </si>
  <si>
    <t>荣昌区铜鼓镇2020年建卡贫困人口到户帮扶资金</t>
  </si>
  <si>
    <t>荣昌区铜鼓镇2020年高山村产业发展资金</t>
  </si>
  <si>
    <t>荣昌区铜鼓镇2020年刘骥村产业发展资金</t>
  </si>
  <si>
    <t>荣昌区2020年铜鼓镇凤凰路（陈邦六岔路口-小凤凰寺）建设工程</t>
  </si>
  <si>
    <t>荣昌区2020年铜鼓镇石坝子路（4大队岔路口-刘志华）建设工程</t>
  </si>
  <si>
    <t>荣昌区2020年铜鼓镇殷魏路建设工程</t>
  </si>
  <si>
    <t>荣昌区2020年铜鼓镇歇邓路（歇梁坪-邓云清）建设工程</t>
  </si>
  <si>
    <t>荣昌区铜鼓镇2020年度卫生改厕项目</t>
  </si>
  <si>
    <t>荣昌区万灵镇2020年度卫生改厕项目</t>
  </si>
  <si>
    <t>万灵镇</t>
  </si>
  <si>
    <t>荣昌区万灵镇2020年建卡贫困人口到户帮扶资金</t>
  </si>
  <si>
    <t>荣昌区2020年万灵镇学堂路建设工程</t>
  </si>
  <si>
    <t>荣昌区2020年万灵镇沙刘路建设工程</t>
  </si>
  <si>
    <t>荣昌区2020年万灵镇黄唐路建设工程</t>
  </si>
  <si>
    <t>荣昌区2020年万灵镇玉罗路建设工程</t>
  </si>
  <si>
    <t>荣昌区2020年万灵镇玉欧路建设工程</t>
  </si>
  <si>
    <t>荣昌区2020年万灵镇双白路建设工程</t>
  </si>
  <si>
    <t>荣昌区2020年万灵镇于曹路建设工程</t>
  </si>
  <si>
    <t>荣昌区吴家镇2020年度卫生改厕项目</t>
  </si>
  <si>
    <t>吴家镇</t>
  </si>
  <si>
    <t>荣昌区吴家镇2020年贫困户危房改造项目</t>
  </si>
  <si>
    <t>荣昌区吴家镇2020年建卡贫困人口到户帮扶资金</t>
  </si>
  <si>
    <t>荣昌区吴家镇2020年代兴村产业发展资金</t>
  </si>
  <si>
    <t>荣昌区吴家镇2020年玉峰村产业发展资金</t>
  </si>
  <si>
    <t>荣昌区2020年吴家镇窝笋凹－黑子坳公路建设工程</t>
  </si>
  <si>
    <t>荣昌区2020年吴家镇朱家冲公路建设工程</t>
  </si>
  <si>
    <t>荣昌区2020年吴家镇苏家湾公路建设工程</t>
  </si>
  <si>
    <t>荣昌区2020年吴家镇谷家冲公路建设工程</t>
  </si>
  <si>
    <t>荣昌区2020年吴家镇江北公路建设工程</t>
  </si>
  <si>
    <t>荣昌区2020年吴家镇污水处理厂公路建设工程</t>
  </si>
  <si>
    <t>荣昌区2020年吴家镇水库公路建设工程</t>
  </si>
  <si>
    <t>荣昌区2020年吴家镇唐店公路建设工程</t>
  </si>
  <si>
    <t>荣昌区2020年吴家镇段家沟公路延伸段建设工程</t>
  </si>
  <si>
    <t>荣昌区2020年吴家镇刘家沟公路建设工程</t>
  </si>
  <si>
    <t>荣昌区远觉镇2020年度卫生改厕项目</t>
  </si>
  <si>
    <t>远觉镇</t>
  </si>
  <si>
    <t>荣昌区远觉镇2020年蔡家坪村产业发展资金</t>
  </si>
  <si>
    <t>荣昌区远觉镇2020年建卡贫困人口到户帮扶资金</t>
  </si>
  <si>
    <t>荣昌区2020年远觉镇骑龙庙公路建设工程</t>
  </si>
  <si>
    <t>荣昌区2020年远觉镇楠秦公路建设工程</t>
  </si>
  <si>
    <t>荣昌区直升镇2020年度卫生改厕项目</t>
  </si>
  <si>
    <t>直升镇</t>
  </si>
  <si>
    <t>荣昌区直升镇2020年建卡贫困人口到户帮扶资金</t>
  </si>
  <si>
    <t>荣昌区2020年直升镇黄万路建设工程</t>
  </si>
  <si>
    <t>荣昌区2020年直升镇肖胜路建设工程</t>
  </si>
  <si>
    <t>荣昌区2020年直升镇莲台路建设工程</t>
  </si>
  <si>
    <t>荣昌区2020年水利项目资金</t>
  </si>
  <si>
    <t>对荣隆镇先锋村、柏香村、沙坝子村、玉久村供水管网进行扩建，共计扩建供水管道总长193.87KM，巩固提升17827人的集中式供水，其中包含辖区内200户建档立卡贫困户。</t>
  </si>
  <si>
    <t>稳定解决贫困人口饮水安全保障问题。</t>
  </si>
  <si>
    <t>水利</t>
  </si>
  <si>
    <t>地区</t>
  </si>
  <si>
    <t>荣昌区安富街道</t>
  </si>
  <si>
    <t>通过建档立卡贫困户选择适合自身发展的产业进行转产增收，实现持续增收脱贫。</t>
  </si>
  <si>
    <t>项目按照不超过2000元到户帮扶，帮助贫困人口转产增收。</t>
  </si>
  <si>
    <t>结合农村环境连片集中整治、“美丽乡村”“宜居村庄”建设、农村危旧房改造等工作，将农村卫生厕所改造一并纳入项目建设中统筹推进，按1400元/座标准统筹实施贫困户卫生厕所项目的实施，2020年拟实施91户，做到贫困户卫生改厕全覆盖。</t>
  </si>
  <si>
    <t>项目按照每户1400元的标准进行补助，改善贫困户居住环境，保障贫困户身体健康。</t>
  </si>
  <si>
    <t>荣昌区安富街道斑竹村</t>
  </si>
  <si>
    <t>群众全程监督施工，通过改善交通条件，方便1236人（其中建档立卡贫困户86人）生活出行并降低农产品运输成本。</t>
  </si>
  <si>
    <t>项目实施可解决安富街道斑竹村1236人（其中建档立卡贫困户86人）出行问题，可带动生猪、小家禽等产业发展。</t>
  </si>
  <si>
    <t>荣昌区安富街道沙河村</t>
  </si>
  <si>
    <t>群众全程监督施工，通过改善交通条件，方便130人（其中建档立卡贫困户14人）生活出行并降低农产品运输成本。</t>
  </si>
  <si>
    <t>项目实施可解决安富街道沙河村130人（其中建档立卡贫困户14人）出行问题，可带动生猪、小家禽等产业发展。</t>
  </si>
  <si>
    <t>荣昌区昌元街道</t>
  </si>
  <si>
    <t>1户建档立卡贫困户自身参与危房改造，通过改善住房设施条件，有效降低1户贫困户在住房方面的支出</t>
  </si>
  <si>
    <t>项目按照D级3.5万元/户补助，C级1万元/户补助，可使受益人在住房方面达到安全水平。</t>
  </si>
  <si>
    <t>荣昌区昌元街道办事处</t>
  </si>
  <si>
    <t>结合农村环境连片集中整治、“美丽乡村”“宜居村庄”建设、农村危旧房改造等工作，将农村卫生厕所改造一并纳入项目建设中统筹推进，按1400元/座标准统筹实施贫困户卫生厕所项目的实施，2020年拟实施80户，做到贫困户卫生改厕全覆盖。</t>
  </si>
  <si>
    <t>荣昌区昌元街道等21个镇街</t>
  </si>
  <si>
    <t>宣传精准脱贫保，建档立卡贫困户积极参加精准脱贫保险，项目通过对参保人员名单进行公示，群众进行监督，建卡贫困户发生符合精准脱贫保险种理赔内容，保险公司及时进行理赔，有效降低建档立卡贫困户医疗、住房、意外事故等方面的支出</t>
  </si>
  <si>
    <t>项目按照每人130元标准为建档立卡贫困户21471人购买精准脱贫保，可切实减轻建档立卡贫困户各方面负担，保险承保一年</t>
  </si>
  <si>
    <t>设立健康扶贫医疗基金，每年由区级财政资金、市级专项资金等补充基金池，保持基金规模稳定。区人力社保局和区卫生健康委牵头贫困户医疗保障工作。建档立卡贫困群众了解健康扶贫医疗基金，就医时，医疗机构自动识别，通过“一站式结算平台”进行费用自动报销。建档立卡贫困户报销后可切实减轻医疗方面支出。</t>
  </si>
  <si>
    <t>建档立卡贫困人口在医院就医后，符合条件的直接一站式结算，可使受益人减轻就医方面的实际负担。</t>
  </si>
  <si>
    <t>建档立卡贫困户积极参加城乡居民医疗保险，并进行监督；区人力社保局和区卫生健康委牵头贫困户医疗保障工作，就医时按医保报销规定进行一站式结算，减少贫困户报销程序，并进一步减轻贫困人口医疗负担</t>
  </si>
  <si>
    <t>进一步提高建档立卡贫困人口医疗保障水平，确保贫困人口能及时享受相关扶贫医疗政策，减轻医疗负担</t>
  </si>
  <si>
    <t xml:space="preserve">重庆籍建档立卡贫困家庭本专科大学生在9月入学后进行网上申请，审核通过后进行公示接受群众监督，并通过银行打卡发放到学生手中，通过教育资助，可切实减轻建档立卡贫困户学生学费支出。
</t>
  </si>
  <si>
    <t>项目按照建档立卡贫困大学生每人每学年不超过8000元标准解决上大学支出大的问题</t>
  </si>
  <si>
    <t>建档立卡贫困户提供身份证和账号等资料申请小额贷款，按银行同期基准利率由银行全额贴息，提供风险补偿金，贴息名单进行公示接受群众监督。项目实施减轻贫困人口资金压力，助推产业发展，增加贫困户收入。</t>
  </si>
  <si>
    <t>为扶贫小额信贷贷款提供风险补偿金和为建档立卡贫困户实施贷款贴息</t>
  </si>
  <si>
    <t>荣昌区2020年度扶智扶志项目</t>
  </si>
  <si>
    <t>通过贫困户技能培训、就业扶贫示范车间的创建以及公益性岗位的开发、致富带头人的补助，带动贫困户就近就地就业，贫困员工占总员工比例不少于30%。</t>
  </si>
  <si>
    <t>通过该项目的实施，大力提升建档立卡贫困户生产生活技能技术，促进农村贫困劳动力就地就近就业，带动建卡贫困户脱贫增收，尽快实现就业脱贫。</t>
  </si>
  <si>
    <t>完成扶贫档案收集归档，便于存档与查阅。通过项目公示，群众参与项目的监督。</t>
  </si>
  <si>
    <t>完成2019年度脱贫攻坚档案整理归档。</t>
  </si>
  <si>
    <t>未脱贫建档立卡贫困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</si>
  <si>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避免贫困户因年老、疾病等原因陷入贫困</t>
  </si>
  <si>
    <t>荣昌区昌州街道</t>
  </si>
  <si>
    <t>结合农村环境连片集中整治、“美丽乡村”“宜居村庄”建设、农村危旧房改造等工作，将农村卫生厕所改造一并纳入项目建设中统筹推进，按1400元/座标准统筹实施贫困户卫生厕所项目的实施，2020年拟实施61户，做到贫困户卫生改厕全覆盖。</t>
  </si>
  <si>
    <t>荣昌区峰高街道</t>
  </si>
  <si>
    <t>结合农村环境连片集中整治、“美丽乡村”“宜居村庄”建设、农村危旧房改造等工作，将农村卫生厕所改造一并纳入项目建设中统筹推进，按1400元/座标准统筹实施贫困户卫生厕所项目的实施，2020年拟实施47户，做到贫困户卫生改厕全覆盖。</t>
  </si>
  <si>
    <t>荣昌区峰高街道东湖社区</t>
  </si>
  <si>
    <t>群众全程监督施工，通过改善交通条件，方便467人（其中建档立卡贫困户8人）生活出行并降低农产品运输成本。</t>
  </si>
  <si>
    <t>项目实施可解决峰高街道东湖社区467人（其中建档立卡贫困户8人）出行问题，可带动生猪、小家禽等产业发展。</t>
  </si>
  <si>
    <t>荣昌区峰高街道千秋村、唐冲村</t>
  </si>
  <si>
    <t>群众全程监督施工，通过改善交通条件，方便581人（其中建档立卡贫困户8人）生活出行并降低农产品运输成本。</t>
  </si>
  <si>
    <t>项目实施可解决峰高街道千秋村、唐冲村581人（其中建档立卡贫困户8人）出行问题，可带动生猪、小家禽等产业发展。</t>
  </si>
  <si>
    <t>群众全程监督施工，通过改善交通条件，方便632人（其中建档立卡贫困户12人）生活出行并降低农产品运输成本。</t>
  </si>
  <si>
    <t>项目实施可解决峰高街道千秋村、唐冲村632人（其中建档立卡贫困户12人）出行问题，可带动生猪、小家禽等产业发展。</t>
  </si>
  <si>
    <t>荣昌区峰高街道阳岩村</t>
  </si>
  <si>
    <t>群众全程监督施工，通过改善交通条件，方便578人（其中建档立卡贫困户9人）生活出行并降低农产品运输成本。</t>
  </si>
  <si>
    <t>项目实施可解决峰高街道阳岩村578人（其中建档立卡贫困户9人）出行问题，可带动生猪、小家禽等产业发展。</t>
  </si>
  <si>
    <t>荣昌区古昌镇</t>
  </si>
  <si>
    <t>结合农村环境连片集中整治、“美丽乡村”“宜居村庄”建设、农村危旧房改造等工作，将农村卫生厕所改造一并纳入项目建设中统筹推进，按1400元/座标准统筹实施贫困户卫生厕所项目的实施，2020年拟实施102户，做到贫困户卫生改厕全覆盖。</t>
  </si>
  <si>
    <t>荣昌区古昌镇冲锋村、银匠沟村</t>
  </si>
  <si>
    <t>群众全程监督施工，通过改善交通条件，方便8927人（其中建档立卡贫困户181人）生活出行并降低农产品运输成本。</t>
  </si>
  <si>
    <t>项目实施可解决古昌镇冲锋村、银匠沟村8927人（其中建档立卡贫困户181人）出行问题，可带动生猪、小家禽等产业发展。</t>
  </si>
  <si>
    <t>荣昌区古昌镇新民村</t>
  </si>
  <si>
    <t>群众全程监督施工，通过改善交通条件，方便5943人（其中建档立卡贫困户178人）生活出行并降低农产品运输成本。</t>
  </si>
  <si>
    <t>项目实施可解决古昌镇新民村5943人（其中建档立卡贫困户178人）出行问题，可带动生猪、小家禽等产业发展。</t>
  </si>
  <si>
    <t>荣昌区观胜镇</t>
  </si>
  <si>
    <t>荣昌区观胜镇等7个镇</t>
  </si>
  <si>
    <t>样本户参与，记账员录入，了解全区情况脱贫成效</t>
  </si>
  <si>
    <t>了解全区贫困现状，掌握脱贫攻坚成效巩固情况</t>
  </si>
  <si>
    <t>荣昌区观胜镇许友村</t>
  </si>
  <si>
    <t>一是村集体将入股收益的80%用于支持脱贫户发展，其余20%用于公积、公益事业。为避免脱贫户简单分红，脱贫户需要参与村庄人居环境整治被持续评为清洁文明户、参与公益性活动，才能分红。
二是动员企业优先吸纳有劳动能力、符合条件的贫困人员在企业务工，获得务工收入。</t>
  </si>
  <si>
    <t>引进业主，通过股份合作，建设规模养殖场，推动肉兔产业向规模化、标准化、现代化方向持续发展，做大做强肉兔产业。村集体每年预计增收15万元以上，带动脱贫户每户年增收500元以上。</t>
  </si>
  <si>
    <t>群众全程监督施工，通过改善交通条件，方便748人（其中建档立卡贫困户72人）生活出行并降低农产品运输成本。</t>
  </si>
  <si>
    <t>项目实施可解决观胜镇许友村748人（其中建档立卡贫困户72人）出行问题，可带动生猪、小家禽等产业发展。</t>
  </si>
  <si>
    <t>荣昌区观胜镇银河村</t>
  </si>
  <si>
    <t>群众全程监督施工，通过改善交通条件，方便854人（其中建档立卡贫困户58人）生活出行并降低农产品运输成本。</t>
  </si>
  <si>
    <t>项目实施可解决观胜镇银河村854人（其中建档立卡贫困户58人）出行问题，可带动生猪、小家禽等产业发展。</t>
  </si>
  <si>
    <t>荣昌区观胜镇银河村、睡佛社区</t>
  </si>
  <si>
    <t>群众全程监督施工，通过改善交通条件，方便622人（其中建档立卡贫困户94人）生活出行并降低农产品运输成本。</t>
  </si>
  <si>
    <t>项目实施可解决观胜镇银河村、睡佛村622人（其中建档立卡贫困户94人）出行问题，可带动生猪、小家禽等产业发展。</t>
  </si>
  <si>
    <t>荣昌区广顺街道</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</si>
  <si>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80户，做到贫困户卫生改厕全覆盖。</t>
  </si>
  <si>
    <t>项目按照普通建卡贫困户每户1400元、纳入河流改厕项目的建卡贫困户每户3000元的标准进行补助，改善贫困户居住环境，保障贫困户身体健康。</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</si>
  <si>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268户，做到贫困户卫生改厕全覆盖。</t>
  </si>
  <si>
    <t>荣昌区河包镇</t>
  </si>
  <si>
    <t>结合农村环境连片集中整治、“美丽乡村”“宜居村庄”建设、农村危旧房改造等工作，将农村卫生厕所改造一并纳入项目建设中统筹推进，按1400元/座标准统筹实施贫困户卫生厕所项目的实施，2020年拟实施372户，做到贫困户卫生改厕全覆盖。</t>
  </si>
  <si>
    <t>3户建档立卡贫困户自身参与危房改造，通过改善住房设施条件，有效降低3户贫困户在住房方面的支出</t>
  </si>
  <si>
    <t>荣昌区河包镇白塔社区、核桃村</t>
  </si>
  <si>
    <t>群众全程监督施工，通过改善交通条件，方便11408人（其中建档立卡贫困户806人）生活出行并降低农产品运输成本。</t>
  </si>
  <si>
    <t>项目实施可解决河包镇白塔社区、核桃村11408人（其中建档立卡贫困户806人）出行问题，可带动生猪、小家禽等产业发展。</t>
  </si>
  <si>
    <t>荣昌区河包镇核桃村</t>
  </si>
  <si>
    <t>一是通过村民代表大会制定了项目实施收益分配制度。前3年时间项目实施所得收益均归本村218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1.5万元以上。</t>
  </si>
  <si>
    <t>一是项目当年即可建成、见效分红，并且每年保证不低于投入资金5%的入股分红，并随利润的增加而递增。二是项目实施后，种植1000亩二荆条，每亩产3000斤，鲜辣椒价格在2元/斤。价值为：1000×3000×2=600万元。按照5斤鲜海椒烘干1斤干辣椒计算。总产量：1000×3000÷5=60万斤干辣椒，按照11.5元/斤销售，价值为：690万元，加工毛利润为：90万元，扣除人工成本10万元，加工能耗等成本50万元，资金利息及机械折旧5万元，管理成本10万元(含场地租赁)，每年可获得纯利润15万元以上，村集体每年可获得入股分红9万元以上。</t>
  </si>
  <si>
    <t>群众全程监督施工，通过改善交通条件，方便6243人（其中建档立卡贫困户693人）生活出行并降低农产品运输成本。</t>
  </si>
  <si>
    <t>项目实施可解决河包镇核桃村6243人（其中建档立卡贫困户693人）出行问题，可带动生猪、小家禽等产业发展。</t>
  </si>
  <si>
    <t>荣昌区河包镇黄檀村</t>
  </si>
  <si>
    <t>一是黄檀食品有限公司预计今年8月建成投产，投产后每年按比例实施利润分成，此次产业发展资金投入村集体每年可获得入股分红8万元以上，村集体所得分红收益全部存入村委会账户。二是黄檀食品有限公司建成投产后，将优先招用建卡贫困人员务工，可吸纳10名以上建卡贫困人员就业，预计每人年收入2.5万元以上。三是通过村民代表大会制定了项目实施收益分配制度。前3年时间项目实施所得收益均归本村239户建卡贫困户，主要用于贫困户产业发展，实现稳定增收。3年后产业发展形成的资产全部归核桃村集体经济，收益的60％归核桃村集体经济，40％用于相对贫困户的支持与发展。</t>
  </si>
  <si>
    <r>
      <rPr>
        <sz val="6"/>
        <color theme="1"/>
        <rFont val="宋体"/>
        <charset val="134"/>
      </rPr>
      <t>一是黄檀食品有限公司的豆制品加工厂今年可建成投产、见效分红，并且每年保底不低于投入资金10%的入股分红，村集体每年可获得入股分红8万元以上。如果生产经营持续向好、利润增加，在增加利润的基础上可享受利润收益再分红，即投入资金10%的入股分红8万元的基础上，每年利润收益再分红按照20%的比例再次分红。</t>
    </r>
    <r>
      <rPr>
        <sz val="6"/>
        <color theme="1"/>
        <rFont val="宋体"/>
        <charset val="134"/>
      </rPr>
      <t>二是</t>
    </r>
    <r>
      <rPr>
        <sz val="6"/>
        <color theme="1"/>
        <rFont val="宋体"/>
        <charset val="134"/>
      </rPr>
      <t>村支“两委”切实加强对脱贫村产业发展资金的使用管理，落实分工责任，严格按照规定管理使用产业发展资金，坚持做到全部用于产业发展，严格防控资金流失，严防市场风险、资金风险，确保资金使用安全，并取得良好经济绩效。</t>
    </r>
  </si>
  <si>
    <t>群众全程监督施工，通过改善交通条件，方便7366人（其中建档立卡贫困户707人）生活出行并降低农产品运输成本。</t>
  </si>
  <si>
    <t>项目实施可解决河包镇黄檀村7366人（其中建档立卡贫困户707人）出行问题，可带动生猪、小家禽等产业发展。</t>
  </si>
  <si>
    <t>荣昌区龙集镇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</si>
  <si>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96户，做到贫困户卫生改厕全覆盖。</t>
  </si>
  <si>
    <t>荣昌区龙集镇抱房村</t>
  </si>
  <si>
    <t>群众全程监督施工，通过改善交通条件，方便4366人（其中建档立卡贫困户103人）生活出行并降低农产品运输成本。</t>
  </si>
  <si>
    <t>项目实施可解决龙集镇抱房村4366人（其中建档立卡贫困户103）出行问题，可带动生猪、小家禽等产业发展。</t>
  </si>
  <si>
    <t>荣昌区盘龙镇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</si>
  <si>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567户，做到贫困户卫生改厕全覆盖。</t>
  </si>
  <si>
    <t>10户建档立卡贫困户自身参与危房改造，通过改善住房设施条件，有效降低10户贫困户在住房方面的支出</t>
  </si>
  <si>
    <t>荣昌区盘龙镇昌州村</t>
  </si>
  <si>
    <t>群众全程监督施工，通过改善交通条件，方便988人（其中建档立卡贫困户52人）生活出行并降低农产品运输成本。</t>
  </si>
  <si>
    <t>项目实施可解决盘龙镇昌州村1社、3社988人（其中建档立卡贫困户52人）出行问题，可带动生猪、小家禽等产业发展。</t>
  </si>
  <si>
    <t>群众全程监督施工，通过改善交通条件，方便1606人（其中建档立卡贫困户50人）生活出行并降低农产品运输成本。</t>
  </si>
  <si>
    <t>项目实施可解决盘龙镇昌州村2社、5社、12社1606人（其中建档立卡贫困户50人）出行问题，可带动生猪、小家禽等产业发展。</t>
  </si>
  <si>
    <t>群众全程监督施工，通过改善交通条件，方便1120人（其中建档立卡贫困户81人）生活出行并降低农产品运输成本。</t>
  </si>
  <si>
    <t>项目实施可解决盘龙镇昌州村8社、9社、10社、11社1120人（其中建档立卡贫困户81人）出行问题，可带动生猪、小家禽等产业发展。</t>
  </si>
  <si>
    <t>荣昌区盘龙镇昌州村、 三合村</t>
  </si>
  <si>
    <t>群众全程监督施工，通过改善交通条件，方便1131人（其中建档立卡贫困户61人）生活出行并降低农产品运输成本。</t>
  </si>
  <si>
    <t>项目实施可解决盘龙镇昌州村6社、7社、三合村2社1131人（其中建档立卡贫困户61人）出行问题，可带动生猪、小家禽等产业发展。</t>
  </si>
  <si>
    <t>荣昌区盘龙镇大成村</t>
  </si>
  <si>
    <t>群众全程监督施工，通过改善交通条件，方便1444人（其中建档立卡贫困户81人）生活出行并降低农产品运输成本。</t>
  </si>
  <si>
    <t>项目实施可解决盘龙镇大成村3社、4社、5社1444人（其中建档立卡贫困户81人）出行问题，可带动生猪、小家禽等产业发展。</t>
  </si>
  <si>
    <t>群众全程监督施工，通过改善交通条件，方便1447人（其中建档立卡贫困户70人）生活出行并降低农产品运输成本。</t>
  </si>
  <si>
    <t>项目实施可解决盘龙镇大成村4社、6社、7社1447人（其中建档立卡贫困户70人）出行问题，可带动生猪、小家禽等产业发展。</t>
  </si>
  <si>
    <t>荣昌区盘龙镇禾苗村、永陵村</t>
  </si>
  <si>
    <t>一是资金收益联接。按不低于投入资金5%的收益用于全村96户贫困户（脱贫户）利益联结全覆盖分红，分红期限暂定3年。二是收益奖惩联接。使用部分利益资金建立贫困户（脱贫户）奖惩利益扶持机制，激励在脱贫攻坚表现优良，家庭环境卫生良好，自主脱贫意志坚定的贫困户（脱贫户），实现扶贫扶智相结合。三是劳务务工联接。吸纳贫困户（脱贫户）到产业发展项目中务工就业，增加收入。四是土地入股联接。规划区内贫困户（脱贫户）以土地作为入股资本，签订入股合同、分红协议，实现土地入股分红利益联结。</t>
  </si>
  <si>
    <t>项目实施后，当年见成效。（1）该养殖场项目建成后按低收益（出租给养殖大户养殖），规模2000头的猪场场地租赁费每年收入市场行情160000元以上，扣除土地租金8000元，盈利152000万（禾苗村、永陵村各76000万元）。（2）村集体自行组织人员代养收益将会更高。</t>
  </si>
  <si>
    <t>荣昌区盘龙镇藕塘村</t>
  </si>
  <si>
    <t>群众全程监督施工，通过改善交通条件，方便1202人（其中建档立卡贫困户34人）生活出行并降低农产品运输成本。</t>
  </si>
  <si>
    <t>项目实施可解决盘龙镇藕塘村3社、4社1202人（其中建档立卡贫困户34人）出行问题，可带动生猪、小家禽等产业发展。</t>
  </si>
  <si>
    <t>群众全程监督施工，通过改善交通条件，方便1500人（其中建档立卡贫困户55人）生活出行并降低农产品运输成本。</t>
  </si>
  <si>
    <t>项目实施可解决盘龙镇藕塘村5社、6社、7社1500人（其中建档立卡贫困户55人）出行问题，可带动生猪、小家禽等产业发展。</t>
  </si>
  <si>
    <t>荣昌区盘龙镇藕塘村、 禾苗村</t>
  </si>
  <si>
    <t>群众全程监督施工，通过改善交通条件，方便1176人（其中建档立卡贫困户62人）生活出行并降低农产品运输成本。</t>
  </si>
  <si>
    <t>项目实施可解决盘龙镇藕塘村8社、9社、禾苗村1社1176人（其中建档立卡贫困户62人）出行问题，可带动生猪、小家禽等产业发展。</t>
  </si>
  <si>
    <t>荣昌区盘龙镇永陵村、 合靖社区</t>
  </si>
  <si>
    <t>群众全程监督施工，通过改善交通条件，方便1149人（其中建档立卡贫困户121人）生活出行并降低农产品运输成本。</t>
  </si>
  <si>
    <t>项目实施可解决盘龙镇永陵村8社、10社、11社、合靖社区12社1149人（其中建档立卡贫困户121人）出行问题，可带动生猪、小家禽等产业发展。</t>
  </si>
  <si>
    <t>群众全程监督施工，通过改善交通条件，方便2069人（其中建档立卡贫困户233人）生活出行并降低农产品运输成本。</t>
  </si>
  <si>
    <t>项目实施可解决盘龙镇永陵村1社、2社、3社、4社、合靖社区10社、11社2069人（其中建档立卡贫困户233人）出行问题，可带动生猪、小家禽等产业发展。</t>
  </si>
  <si>
    <t>荣昌区清江镇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</si>
  <si>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77户，做到贫困户卫生改厕全覆盖。</t>
  </si>
  <si>
    <t>荣昌区清江镇河中村</t>
  </si>
  <si>
    <t>群众全程监督施工，通过改善交通条件，方便612人（其中建档立卡贫困户62人）生活出行并降低农产品运输成本。</t>
  </si>
  <si>
    <t>项目实施可解决清江镇河中村612人（其中建档立卡贫困户62人）出行问题，可带动生猪、小家禽等产业发展。</t>
  </si>
  <si>
    <t>荣昌区清江镇塔水村</t>
  </si>
  <si>
    <t>群众全程监督施工，通过改善交通条件，方便427人（其中建档立卡贫困户18人）生活出行并降低农产品运输成本。</t>
  </si>
  <si>
    <t>项目实施可解决清江镇塔水村427人（其中建档立卡贫困户18人）出行问题，可带动生猪、小家禽等产业发展。</t>
  </si>
  <si>
    <t>荣昌区清流镇</t>
  </si>
  <si>
    <t>结合农村环境连片集中整治、“美丽乡村”“宜居村庄”建设、农村危旧房改造等工作，将农村卫生厕所改造一并纳入项目建设中统筹推进，按1400元/座标准统筹实施贫困户卫生厕所项目的实施，2020年拟实施162户，做到贫困户卫生改厕全覆盖。</t>
  </si>
  <si>
    <t>荣昌区清流镇龙井庙村</t>
  </si>
  <si>
    <t>一是有土地的农户（含脱贫户）可以通过土地流转给村集体经济入股“重庆市珑景妙生态农业专业合作社”，流转脱贫户的土地比一般农户高出10%支付租金。通过土地流转服务合作社，预计能带动约10余户脱贫户和80户一般农户获益，每户年预计增收500元以上。二是所有脱贫户加入“重庆市珑景妙生态专业合作社”，成为社员。2020—2022年每年每户脱贫户社员分产业扶持金480元。三是有意愿且有劳动能力的贫困人员优先在该业主公司中务工，获得务工收入，通过雇佣贫困户、脱贫户务工，人均75元/天，可解决脱贫户就业15人，每人季节性上班120天，可增加收入13.5万元。
四是采取引进业主的方式发展村级集体经济，引进种植人才和技术，可带动周边脱贫户及一般农户700户（400亩）发展种植柑橘产业增收。</t>
  </si>
  <si>
    <t>一是“重庆市珑景妙生态农业专业合作社”流转土地150亩，其中脱贫户10户，一般农户约80户，可给每户带来300元/亩/年的土地流转收入，共计每年4.5万元。二是村集体前3年平均每年收入4.5万元，以后每年按果园总收入的35%进行固定分红，预计每年分红31.5万元(40斤/每株×50株/亩×3元/斤×150亩×35%=31.5万元）。三是村集体经济投入“重庆市珑景妙生态专业合作社”80万元所形成的资产，与业主公司合作，业主公司只有资产使用权，无资产处置权和所有权，业主公司合作期满，“重庆市珑景妙生态农业专业合作社”无条件将资产使用权收回，这样就能保证集体经济资产的保值增值。</t>
  </si>
  <si>
    <t>群众全程监督施工，通过改善交通条件，方便625人（其中建档立卡贫困户266人）生活出行并降低农产品运输成本。</t>
  </si>
  <si>
    <t>项目实施可解决清流镇龙井庙村625人（其中建档立卡贫困户266人）出行问题，可带动生猪、小家禽等产业发展。</t>
  </si>
  <si>
    <t>荣昌区2020年清流镇民族发展资金项目</t>
  </si>
  <si>
    <t>群众全程监督施工，通过改居住环境条件，方便86人生活，给回民形象提档升级（其中建档立卡贫困户2人）</t>
  </si>
  <si>
    <t>项目实施可以改善苏家大院居住环境,解决86人（其中建档立卡贫困户2人）出行问题，可带动肉牛、小家禽等产业发展。</t>
  </si>
  <si>
    <t>荣昌区清流镇马草村</t>
  </si>
  <si>
    <t>群众全程监督施工，通过改善交通条件，方便716人（其中建档立卡贫困户223人）生活出行并降低农产品运输成本。</t>
  </si>
  <si>
    <t>项目实施可解决清流镇马草村716人（其中建档立卡贫困户237人）出行问题，可带动生猪、小家禽等产业发展。</t>
  </si>
  <si>
    <t>群众全程监督施工，通过改善交通条件，方便1418人（其中建档立卡贫困户237人）生活出行并降低农产品运输成本。</t>
  </si>
  <si>
    <t>项目实施可解决清流镇马草村1418人（其中建档立卡贫困户223人）出行问题，可带动生猪、小家禽等产业发展。</t>
  </si>
  <si>
    <t>荣昌区清流镇清流社区</t>
  </si>
  <si>
    <t>群众全程监督施工，通过改善交通条件，方便523人（其中建档立卡贫困户221人）生活出行并降低农产品运输成本。</t>
  </si>
  <si>
    <t>项目实施可解决清流镇清流社区523人（其中建档立卡贫困户221人）出行问题，可带动生猪、小家禽等产业发展。</t>
  </si>
  <si>
    <t>荣昌区清升镇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</si>
  <si>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107户，做到贫困户卫生改厕全覆盖。</t>
  </si>
  <si>
    <t>荣昌区清升镇古佛山社区</t>
  </si>
  <si>
    <t>2户建档立卡贫困户自身参与危房改造，通过改善住房设施条件，有效降低2户贫困户在住房方面的支出</t>
  </si>
  <si>
    <t>荣昌区清升镇罗汉寺村</t>
  </si>
  <si>
    <t>群众全程监督施工，通过改善交通条件，方便100人（其中建档立卡贫困户2人）生活出行并降低农产品运输成本。</t>
  </si>
  <si>
    <t>项目实施可解决清升镇罗汉寺村100人（其中建档立卡贫困户2人）出行问题，带动养殖龙虾180亩，种植柑桔50亩等产业发展。</t>
  </si>
  <si>
    <t>群众全程监督施工，通过改善交通条件，方便300人（其中建档立卡贫困户4人）生活出行并降低农产品运输成本。</t>
  </si>
  <si>
    <t>项目实施可解决清升镇罗汉寺村300人（其中建档立卡贫困户4人）出行问题，带动一家生猪养殖、一个家庭农场种植果树，等产业发展。</t>
  </si>
  <si>
    <t>荣昌区仁义镇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</si>
  <si>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302户，做到贫困户卫生改厕全覆盖。</t>
  </si>
  <si>
    <t>荣昌区荣隆镇</t>
  </si>
  <si>
    <t>结合农村环境连片集中整治、“美丽乡村”“宜居村庄”建设、农村危旧房改造等工作，将农村卫生厕所改造一并纳入项目建设中统筹推进，按1400元/座标准统筹实施贫困户卫生厕所项目的实施，2020年拟实施141户，做到贫困户卫生改厕全覆盖。</t>
  </si>
  <si>
    <t>荣昌区荣隆镇先锋村、沙坝子村</t>
  </si>
  <si>
    <t>群众全程监督施工，通过改善交通条件，方便2000人（其中建档立卡贫困户161人）生活出行并降低农产品运输成本。</t>
  </si>
  <si>
    <t>项目实施可解决荣隆镇先锋村、沙坝子村2000人（其中建档立卡贫困户161人）出行问题，可带动生猪、小家禽等产业发展。</t>
  </si>
  <si>
    <t>荣昌区双河街道</t>
  </si>
  <si>
    <t>结合农村环境连片集中整治、“美丽乡村”“宜居村庄”建设、农村危旧房改造等工作，将农村卫生厕所改造一并纳入项目建设中统筹推进，按1400元/座标准统筹实施贫困户卫生厕所项目的实施，2020年拟实施146户，做到贫困户卫生改厕全覆盖。</t>
  </si>
  <si>
    <t>荣昌区双河街道金佛社区</t>
  </si>
  <si>
    <t>群众全程监督施工，通过改善交通条件，方便262人（其中建档立卡贫困户5人）生活出行并降低农产品运输成本。</t>
  </si>
  <si>
    <t>项目实施可解决双河街道金佛社区262人（其中建档立卡贫困户5人）出行问题，可带动生猪、小家禽等产业发展。</t>
  </si>
  <si>
    <t>荣昌区双河街道排山坳社区</t>
  </si>
  <si>
    <t>群众全程监督施工，通过改善交通条件，方便1106人（其中建档立卡贫困户8人）生活出行并降低农产品运输成本。</t>
  </si>
  <si>
    <t>项目实施可解决双河街道排山坳社区1106人（其中建档立卡贫困户8人）出行问题，可带动生猪、小家禽等产业发展。</t>
  </si>
  <si>
    <t>荣昌区双河街道许家沟社区</t>
  </si>
  <si>
    <t>群众全程监督施工，通过改善交通条件，方便460人（其中建档立卡贫困户4人）生活出行并降低农产品运输成本。</t>
  </si>
  <si>
    <t>项目实施可解决双河街道许家沟社区460人（其中建档立卡贫困户4人）出行问题，可带动生猪、小家禽等产业发展。</t>
  </si>
  <si>
    <t>荣昌区双河街道鱼苗社区</t>
  </si>
  <si>
    <t>群众全程监督施工，通过改善交通条件，方便482人（其中建档立卡贫困户6人）生活出行并降低农产品运输成本。</t>
  </si>
  <si>
    <t>项目实施可解决双河街道鱼苗社区482人（其中建档立卡贫困户6人）出行问题，可带动生猪、小家禽等产业发展。</t>
  </si>
  <si>
    <t>荣昌区铜鼓镇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</si>
  <si>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222户，做到贫困户卫生改厕全覆盖。</t>
  </si>
  <si>
    <t>荣昌区铜鼓镇高山村</t>
  </si>
  <si>
    <t>1.贫困户可享受村级集体经济提供的产前、产中、产后服务。项目产生收益后，纯收益的10%作为村集体经济收入用于村级集体经济扩大发展，纯收益的10%用于村公益事业，纯收益的80%用于本村贫困户分红及种苗补助，分红期限三年，三年后扶贫产业发展转为乡村振兴产业发展资金，由村集体统筹使用。2. 一是有土地的贫困户在此项目中获得土地入股收益，二是优先保障有劳动能力的贫困户在此项目中务工，获得务工收益，三是无劳动力及弱劳动力贫困户参与项目宣传、售后服务力所能及的义务劳动、乡村整治行动、家族卫生评比达标后获得分红收益。3. 培训一批新型农民，培养科技示范户50户、种植能手80人、技术骨干200人，培训新型农民2000人次，发放培训技术资料5000份。4. 采取以技术支撑+生产资料提供+销售保障的模式，引导发展蔬菜产业，带动贫困户及其他农户种植辣椒及榨菜等蔬菜，发展农户种植榨菜1000亩、辣椒500亩，优先为贫困户提供务工岗位。</t>
  </si>
  <si>
    <t>收购500亩鲜辣椒与1000亩榨菜进行粗加工后销售。为贫困户提供生产资料、产品销售、农产品运输等免费服务，与农户签订订单收购协议，保护价收购农户种植的蔬菜。1.上半年辣椒项目：以不低于1600元/吨（保低价）进行收购500亩海椒，巩付农业公司通过筛选包装后销售给重庆首创农业发展有限公司，预计纯收入可达5万元以上。2.下半年榨菜项目：以不低于550元/吨（保低价）收购1000亩榨菜，通过腌制窖池粗加工后销售给涪陵榨菜公司，预计纯收入可达5万元以上。如果市场低于该价格，就以保护价收购，如果市场高于该价格，就按市场价格收购。带动在家且有劳动力的贫困户有90户154人产业发展。</t>
  </si>
  <si>
    <t>荣昌区铜鼓镇共和村</t>
  </si>
  <si>
    <t>项目实施可解决铜鼓镇共和村500人（其中建档立卡贫困户24人）出行问题，可带动生猪、小家禽、花椒等产业发展。</t>
  </si>
  <si>
    <t>项目实施可解决铜鼓镇共和村1400人（其中建档立卡贫困户121人）出行问题，可带动生猪、小家禽、花椒等产业发展。</t>
  </si>
  <si>
    <t>荣昌区铜鼓镇刘骥村</t>
  </si>
  <si>
    <t>全村现有贫困户（未脱贫）5户13人、贫困户（已脱贫享受政策）131户462人，除不享受政策22户脱贫户外的114户,其中外出户11户（37人），100%全覆盖。通过资产收益联结、订单生产联结、生产托管联结、劳务务工联结带动贫困户脱贫增收。</t>
  </si>
  <si>
    <t>项目实施后，当年见成效。一是主要利用建设加工车间进行鲜花椒粗加工销售产生效益。购买贫困户、脱贫户8万斤鲜花椒进行加工，每5斤鲜花椒可烘干1斤干花椒，可得到1.6万斤干花椒，预计销售额可达40万元，除去当年各类支出纯收入可达5万元。二是通过建设加工车间预计吸纳贫困户（脱贫户）20人务工，根据加工车间工作时间和要求，每人每天可获得务工收入60元-100元。</t>
  </si>
  <si>
    <t>群众全程监督施工，通过改善交通条件，方便1800人（其中建档立卡贫困户154人）生活出行并降低农产品运输成本。</t>
  </si>
  <si>
    <t>项目实施可解决铜鼓镇刘骥村1800人（其中建档立卡贫困户154人）出行问题，可带动生猪、小家禽等产业发展。</t>
  </si>
  <si>
    <t>群众全程监督施工，通过改善交通条件，方便650人（其中建档立卡贫困户68人）生活出行并降低农产品运输成本，促进乡村旅游发展。</t>
  </si>
  <si>
    <t>项目实施可解决铜鼓镇刘骥村650人（其中建档立卡贫困户68人）出行问题，可带动铜鼓山红色旅游、辖区生猪、小家禽等产业发展。</t>
  </si>
  <si>
    <t>荣昌区万灵镇</t>
  </si>
  <si>
    <t>结合农村环境连片集中整治、“美丽乡村”“宜居村庄”建设、农村危旧房改造等工作，将农村卫生厕所改造一并纳入项目建设中统筹推进，按1400元/座标准统筹实施贫困户卫生厕所项目的实施，2020年拟实施10户，做到贫困户卫生改厕全覆盖。</t>
  </si>
  <si>
    <t>荣昌区万灵镇沙堡村</t>
  </si>
  <si>
    <t>群众全程监督施工，通过改善交通条件，方便1135人（其中建档立卡贫困户15人）生活出行并降低农产品运输成本。</t>
  </si>
  <si>
    <t>项目实施可解决万灵镇沙堡村1135人（其中建档立卡贫困户15人）出行问题，可带动生猪、小家禽等产业发展。</t>
  </si>
  <si>
    <t>群众全程监督施工，通过改善交通条件，方便758人（其中建档立卡贫困户24人）生活出行并降低农产品运输成本。</t>
  </si>
  <si>
    <t>项目实施可解决万灵镇沙堡村758人（其中建档立卡贫困户24人）出行问题，可带动生猪、小家禽等产业发展。</t>
  </si>
  <si>
    <t>荣昌区万灵镇尚书村</t>
  </si>
  <si>
    <t>群众全程监督施工，通过改善交通条件，方便1049人（其中建档立卡贫困户20人）生活出行并降低农产品运输成本。</t>
  </si>
  <si>
    <t>项目实施可解决万灵镇尚书村1049人（其中建档立卡贫困户20人）出行问题，可带动生猪、小家禽等产业发展。</t>
  </si>
  <si>
    <t>群众全程监督施工，通过改善交通条件，方便1079人（其中建档立卡贫困户30人）生活出行并降低农产品运输成本。</t>
  </si>
  <si>
    <t>项目实施可解决万灵镇尚书村1079人（其中建档立卡贫困户30人）出行问题，可带动生猪、小家禽等产业发展。</t>
  </si>
  <si>
    <t>群众全程监督施工，通过改善交通条件，方便635人（其中建档立卡贫困户12人）生活出行并降低农产品运输成本。</t>
  </si>
  <si>
    <t>项目实施可解决万灵镇尚书村635人（其中建档立卡贫困户12人）出行问题，可带动生猪、小家禽等产业发展。</t>
  </si>
  <si>
    <t>群众全程监督施工，通过改善交通条件，方便2120人（其中建档立卡贫困户57人）生活出行并降低农产品运输成本。</t>
  </si>
  <si>
    <t>项目实施可解决万灵镇尚书村2120人（其中建档立卡贫困户57人）出行问题，可带动生猪、小家禽等产业发展。</t>
  </si>
  <si>
    <t>荣昌区万灵镇玉鼎村</t>
  </si>
  <si>
    <t>群众全程监督施工，通过改善交通条件，方便563人（其中建档立卡贫困户4人）生活出行并降低农产品运输成本。</t>
  </si>
  <si>
    <t>项目实施可解决万灵镇玉鼎村563人（其中建档立卡贫困户4人）出行问题，可带动生猪、小家禽等产业发展。</t>
  </si>
  <si>
    <t>荣昌区吴家镇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</si>
  <si>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353户，做到贫困户卫生改厕全覆盖。</t>
  </si>
  <si>
    <t>荣昌区吴家镇代兴村</t>
  </si>
  <si>
    <t>一是积极吸纳本村部分贫困户到合作社务工，让全村百姓共享集体经济红利；二是合作社每年将从代兴畜牧公司获得投入金额（65万）的7.5%的保底收益；其中，养金珠养猪专业合作社将按照本项目投入资金（65万）的5%进行保底分红，对积极参加合作社生产经营的贫困户将增加5%的奖励基金，并及时按项目的相关要求兑现发放。</t>
  </si>
  <si>
    <t>山咔咔合作社提供养殖示范并进行统一种苗提供，统一物资采购，统一技术服务，统一品牌打造、市场推广及产品助销，农户（含贫困户、脱贫户）负责养殖，合作社负责销售，共同助推农户脱贫增收，其收益包括合作社示范场的收益和一般养殖户的收益，以及社会效益。</t>
  </si>
  <si>
    <t>群众全程监督施工，通过改善交通条件，方便6949人（其中建档立卡贫困户609人）生活出行并降低农产品运输成本。</t>
  </si>
  <si>
    <t>项目实施可解决吴家镇代兴村6949人（其中建档立卡贫困户609人）出行问题，可带动生猪、小家禽等产业发展。</t>
  </si>
  <si>
    <t>荣昌区吴家镇含珠桥村</t>
  </si>
  <si>
    <t>群众全程监督施工，通过改善交通条件，方便6346人（其中建档立卡贫困户511人）生活出行并降低农产品运输成本。</t>
  </si>
  <si>
    <t>项目实施可解决吴家镇含珠桥村6346人（其中建档立卡贫困户511人）出行问题，可带动生猪、小家禽等产业发展。</t>
  </si>
  <si>
    <t>荣昌区吴家镇双流村</t>
  </si>
  <si>
    <t>群众全程监督施工，通过改善交通条件，方便5934人（其中建档立卡贫困户188人）生活出行并降低农产品运输成本。</t>
  </si>
  <si>
    <t>项目实施可解决吴家镇双流社区5934人（其中建档立卡贫困户188人）出行问题，可带动生猪、小家禽等产业发展。</t>
  </si>
  <si>
    <t>荣昌区吴家镇玉峰村</t>
  </si>
  <si>
    <t>一是鼓励全村的建卡贫困户利用自家的旱地种植油用牡丹、香水柠檬，合作社免费提供种植技术及化肥农药种苗等，并与合作社签订产销合作协议，以不低于市场价格保底收购，解决产销及技术难题，发挥集体经济带动贫困户增收作用。二是对于种植意愿不强暂不愿发展种植业的贫困户，动员其将承包地进行土地流转，实现土地租金收益。三是基地的日常用工均优先安排贫困户，务工的日工资比一般户增加5元，在就近务工就业上增加收入。四是对于入股合作社成员的贫困户，入股方式可以是现金（小额扶贫贷款等筹措方式），土地承包经营权、技术等（折价入股）；拓宽加入渠道，实行不低于股金20%年底保底分红，确保利益联结的稳定性。</t>
  </si>
  <si>
    <t>入股重庆市荣昌区登旺柠檬种植专业合作社，每年最低分红为股金的4%，2020年最低可实现保底分红1.6万元，同时可再参与合作社年底利润分红，为总销售额的1%。预计全年可实现利润3.6万元。合作社优先安置贫困户务工，每年为玉峰村提供扶贫就业岗位（季节性用工贫困户比例不低于30%），为村民增收30万元，同时每年对全村有意愿种植柠檬的贫困户进行两次以上的种植技能培训，从扶智方面给予脱贫攻坚支持。</t>
  </si>
  <si>
    <t>群众全程监督施工，通过改善交通条件，方便4842人（其中建档立卡贫困户660人）生活出行并降低农产品运输成本。</t>
  </si>
  <si>
    <t>项目实施可解决吴家镇玉峰村4842人（其中建档立卡贫困户660人）出行问题，可带动生猪、小家禽等产业发展。</t>
  </si>
  <si>
    <t>荣昌区2020年吴家镇段家沟公路延伸段</t>
  </si>
  <si>
    <t>荣昌区远觉镇</t>
  </si>
  <si>
    <t>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196户，做到贫困户卫生改厕全覆盖。</t>
  </si>
  <si>
    <t>荣昌区远觉镇蔡家坪村</t>
  </si>
  <si>
    <t>入股九头牛鲜奶店和种植红辣椒300亩项目能吸纳本村81户贫困户（其中在家贫困户52户）参与，红辣椒项目另外带动周边老百姓自主种植红辣椒近200亩，合作社提供技术支撑、统一防虫治病、统一销售，解决后顾之忧。纯收益的10%作为村集体经济收入用于村级集体经济扩大发展，纯收益的10%用于村公益事业，纯收益的80%用于本村贫困户分红及支持贫困户产业发展，暂定三年；三年后扶贫产业资金转为乡村振兴发展资金。</t>
  </si>
  <si>
    <t>一是按照村集体每年1.8万元固定分红的形式进行，分红按每季度0.45万元打入村集体账户，合作期限3年，3年期满收回入股股金30万元。二是村集体拟投资45万元种植红辣椒300亩，由真赢农业种植专业合作社负责实施。吸纳建卡贫困户务工就业，同时合作社提供技术支撑、统一防虫治病、统一销售，解决后顾之忧。</t>
  </si>
  <si>
    <t>荣昌区远觉镇复兴社区</t>
  </si>
  <si>
    <t>群众全程监督施工，通过改善交通条件，方便建档立卡贫困户90人生活出行并降低农产品运输成本。</t>
  </si>
  <si>
    <t>项目实施可解决远觉镇复兴社区90人（其中建档立卡贫困户90人）出行问题，可带动生猪、小家禽等产业发展。</t>
  </si>
  <si>
    <t>荣昌区远觉镇复兴社区、蔡家坪村、白家寺村</t>
  </si>
  <si>
    <t>群众全程监督施工，通过改善交通条件，方便建档立卡贫困户579人生活出行并降低农产品运输成本。</t>
  </si>
  <si>
    <t>项目实施可解决远觉镇复兴社区、蔡家坪村、白家寺村579人（其中建档立卡贫困户579人）出行问题，可带动生猪、小家禽等产业发展。</t>
  </si>
  <si>
    <t>荣昌区直升镇</t>
  </si>
  <si>
    <t>结合农村环境连片集中整治、“美丽乡村”“宜居村庄”建设、农村危旧房改造等工作，将农村卫生厕所改造一并纳入项目建设中统筹推进，按1400元/座标准统筹实施贫困户卫生厕所项目的实施，2020年拟实施23户，做到贫困户卫生改厕全覆盖。</t>
  </si>
  <si>
    <t>荣昌区直升镇黄坭村、万宝村</t>
  </si>
  <si>
    <t>群众全程监督施工，通过改善交通条件，方便950人（其中建档立卡贫困户65人）生活出行并降低农产品运输成本。</t>
  </si>
  <si>
    <t>项目实施可解决直升镇黄坭村、万宝村950人（其中建档立卡贫困户65人）出行问题，可带动生猪、小家禽等产业发展。</t>
  </si>
  <si>
    <t>荣昌区直升镇荣升社区</t>
  </si>
  <si>
    <t>群众全程监督施工，通过改善交通条件，方便410人（其中建档立卡贫困户12人）生活出行并降低农产品运输成本。</t>
  </si>
  <si>
    <t>项目实施可解决直升镇荣升社区410人（其中建档立卡贫困户12人）出行问题，可带动生猪、小家禽等产业发展。</t>
  </si>
  <si>
    <t>群众全程监督施工，通过改善交通条件，方便108人（其中建档立卡贫困户9人）生活出行并降低农产品运输成本。</t>
  </si>
  <si>
    <t>项目实施可解决直升镇荣升社区108人（其中建档立卡贫困户9人）出行问题，可带动生猪、小家禽等产业发展。</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</si>
</sst>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_ "/>
    <numFmt numFmtId="177" formatCode="0.00_);[Red]\(0.00\)"/>
    <numFmt numFmtId="178" formatCode="0.00_ "/>
  </numFmts>
  <fonts count="38">
    <font>
      <sz val="11"/>
      <color theme="1"/>
      <name val="宋体"/>
      <charset val="134"/>
      <scheme val="minor"/>
    </font>
    <font>
      <sz val="12"/>
      <name val="方正黑体_GBK"/>
      <charset val="134"/>
    </font>
    <font>
      <sz val="11"/>
      <name val="方正仿宋_GBK"/>
      <charset val="134"/>
    </font>
    <font>
      <sz val="12"/>
      <color theme="1"/>
      <name val="方正仿宋_GBK"/>
      <charset val="134"/>
    </font>
    <font>
      <sz val="12"/>
      <name val="方正仿宋_GBK"/>
      <charset val="134"/>
    </font>
    <font>
      <sz val="12"/>
      <color theme="1"/>
      <name val="仿宋"/>
      <charset val="134"/>
    </font>
    <font>
      <sz val="12"/>
      <color indexed="8"/>
      <name val="方正仿宋_GBK"/>
      <charset val="134"/>
    </font>
    <font>
      <sz val="11"/>
      <name val="方正黑体_GBK"/>
      <charset val="134"/>
    </font>
    <font>
      <sz val="11"/>
      <name val="宋体"/>
      <charset val="134"/>
      <scheme val="minor"/>
    </font>
    <font>
      <sz val="20"/>
      <name val="方正小标宋_GBK"/>
      <charset val="134"/>
    </font>
    <font>
      <sz val="14"/>
      <name val="方正楷体_GBK"/>
      <charset val="134"/>
    </font>
    <font>
      <sz val="14"/>
      <name val="方正小标宋_GBK"/>
      <charset val="134"/>
    </font>
    <font>
      <sz val="10"/>
      <name val="方正黑体_GBK"/>
      <charset val="134"/>
    </font>
    <font>
      <sz val="10"/>
      <name val="方正仿宋_GBK"/>
      <charset val="134"/>
    </font>
    <font>
      <b/>
      <sz val="10"/>
      <name val="方正仿宋_GBK"/>
      <charset val="134"/>
    </font>
    <font>
      <b/>
      <sz val="10"/>
      <name val="SimSun"/>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9"/>
      <name val="宋体"/>
      <charset val="134"/>
    </font>
    <font>
      <sz val="11"/>
      <color indexed="8"/>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6"/>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14" borderId="0" applyNumberFormat="0" applyBorder="0" applyAlignment="0" applyProtection="0">
      <alignment vertical="center"/>
    </xf>
    <xf numFmtId="0" fontId="30"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2"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32" fillId="0" borderId="0">
      <alignment vertical="center"/>
    </xf>
    <xf numFmtId="0" fontId="23"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lignment vertical="center"/>
    </xf>
    <xf numFmtId="0" fontId="21" fillId="0" borderId="0" applyNumberFormat="0" applyFill="0" applyBorder="0" applyAlignment="0" applyProtection="0">
      <alignment vertical="center"/>
    </xf>
    <xf numFmtId="0" fontId="0" fillId="7" borderId="9" applyNumberFormat="0" applyFont="0" applyAlignment="0" applyProtection="0">
      <alignment vertical="center"/>
    </xf>
    <xf numFmtId="0" fontId="23" fillId="2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23" fillId="16" borderId="0" applyNumberFormat="0" applyBorder="0" applyAlignment="0" applyProtection="0">
      <alignment vertical="center"/>
    </xf>
    <xf numFmtId="0" fontId="20" fillId="0" borderId="11" applyNumberFormat="0" applyFill="0" applyAlignment="0" applyProtection="0">
      <alignment vertical="center"/>
    </xf>
    <xf numFmtId="0" fontId="23" fillId="19" borderId="0" applyNumberFormat="0" applyBorder="0" applyAlignment="0" applyProtection="0">
      <alignment vertical="center"/>
    </xf>
    <xf numFmtId="0" fontId="24" fillId="6" borderId="8" applyNumberFormat="0" applyAlignment="0" applyProtection="0">
      <alignment vertical="center"/>
    </xf>
    <xf numFmtId="0" fontId="34" fillId="6" borderId="12" applyNumberFormat="0" applyAlignment="0" applyProtection="0">
      <alignment vertical="center"/>
    </xf>
    <xf numFmtId="0" fontId="16" fillId="3" borderId="6" applyNumberFormat="0" applyAlignment="0" applyProtection="0">
      <alignment vertical="center"/>
    </xf>
    <xf numFmtId="0" fontId="31" fillId="24" borderId="0" applyNumberFormat="0" applyBorder="0" applyAlignment="0" applyProtection="0">
      <alignment vertical="center"/>
    </xf>
    <xf numFmtId="0" fontId="23" fillId="27" borderId="0" applyNumberFormat="0" applyBorder="0" applyAlignment="0" applyProtection="0">
      <alignment vertical="center"/>
    </xf>
    <xf numFmtId="0" fontId="35" fillId="0" borderId="13" applyNumberFormat="0" applyFill="0" applyAlignment="0" applyProtection="0">
      <alignment vertical="center"/>
    </xf>
    <xf numFmtId="0" fontId="26" fillId="0" borderId="10" applyNumberFormat="0" applyFill="0" applyAlignment="0" applyProtection="0">
      <alignment vertical="center"/>
    </xf>
    <xf numFmtId="0" fontId="36" fillId="28" borderId="0" applyNumberFormat="0" applyBorder="0" applyAlignment="0" applyProtection="0">
      <alignment vertical="center"/>
    </xf>
    <xf numFmtId="0" fontId="29" fillId="8" borderId="0" applyNumberFormat="0" applyBorder="0" applyAlignment="0" applyProtection="0">
      <alignment vertical="center"/>
    </xf>
    <xf numFmtId="0" fontId="31" fillId="13" borderId="0" applyNumberFormat="0" applyBorder="0" applyAlignment="0" applyProtection="0">
      <alignment vertical="center"/>
    </xf>
    <xf numFmtId="0" fontId="23" fillId="5" borderId="0" applyNumberFormat="0" applyBorder="0" applyAlignment="0" applyProtection="0">
      <alignment vertical="center"/>
    </xf>
    <xf numFmtId="0" fontId="31" fillId="21" borderId="0" applyNumberFormat="0" applyBorder="0" applyAlignment="0" applyProtection="0">
      <alignment vertical="center"/>
    </xf>
    <xf numFmtId="0" fontId="31" fillId="11" borderId="0" applyNumberFormat="0" applyBorder="0" applyAlignment="0" applyProtection="0">
      <alignment vertical="center"/>
    </xf>
    <xf numFmtId="0" fontId="31" fillId="23" borderId="0" applyNumberFormat="0" applyBorder="0" applyAlignment="0" applyProtection="0">
      <alignment vertical="center"/>
    </xf>
    <xf numFmtId="0" fontId="31" fillId="31" borderId="0" applyNumberFormat="0" applyBorder="0" applyAlignment="0" applyProtection="0">
      <alignment vertical="center"/>
    </xf>
    <xf numFmtId="0" fontId="23" fillId="33" borderId="0" applyNumberFormat="0" applyBorder="0" applyAlignment="0" applyProtection="0">
      <alignment vertical="center"/>
    </xf>
    <xf numFmtId="0" fontId="23" fillId="26" borderId="0" applyNumberFormat="0" applyBorder="0" applyAlignment="0" applyProtection="0">
      <alignment vertical="center"/>
    </xf>
    <xf numFmtId="0" fontId="31" fillId="22" borderId="0" applyNumberFormat="0" applyBorder="0" applyAlignment="0" applyProtection="0">
      <alignment vertical="center"/>
    </xf>
    <xf numFmtId="0" fontId="31" fillId="30" borderId="0" applyNumberFormat="0" applyBorder="0" applyAlignment="0" applyProtection="0">
      <alignment vertical="center"/>
    </xf>
    <xf numFmtId="0" fontId="23" fillId="32" borderId="0" applyNumberFormat="0" applyBorder="0" applyAlignment="0" applyProtection="0">
      <alignment vertical="center"/>
    </xf>
    <xf numFmtId="0" fontId="31" fillId="10" borderId="0" applyNumberFormat="0" applyBorder="0" applyAlignment="0" applyProtection="0">
      <alignment vertical="center"/>
    </xf>
    <xf numFmtId="0" fontId="23" fillId="15" borderId="0" applyNumberFormat="0" applyBorder="0" applyAlignment="0" applyProtection="0">
      <alignment vertical="center"/>
    </xf>
    <xf numFmtId="0" fontId="23" fillId="25" borderId="0" applyNumberFormat="0" applyBorder="0" applyAlignment="0" applyProtection="0">
      <alignment vertical="center"/>
    </xf>
    <xf numFmtId="0" fontId="31" fillId="29" borderId="0" applyNumberFormat="0" applyBorder="0" applyAlignment="0" applyProtection="0">
      <alignment vertical="center"/>
    </xf>
    <xf numFmtId="0" fontId="23" fillId="18" borderId="0" applyNumberFormat="0" applyBorder="0" applyAlignment="0" applyProtection="0">
      <alignment vertical="center"/>
    </xf>
  </cellStyleXfs>
  <cellXfs count="60">
    <xf numFmtId="0" fontId="0" fillId="0" borderId="0" xfId="0">
      <alignment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176" fontId="4"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xf>
    <xf numFmtId="177" fontId="4" fillId="0" borderId="1" xfId="9"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177" fontId="3"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13"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0" fontId="0" fillId="0" borderId="0" xfId="0" applyFill="1">
      <alignment vertical="center"/>
    </xf>
    <xf numFmtId="49" fontId="0" fillId="0" borderId="0" xfId="0" applyNumberFormat="1" applyFill="1">
      <alignment vertical="center"/>
    </xf>
    <xf numFmtId="178" fontId="0" fillId="0" borderId="0" xfId="0" applyNumberFormat="1" applyFill="1">
      <alignment vertical="center"/>
    </xf>
    <xf numFmtId="178" fontId="0" fillId="0" borderId="0" xfId="0" applyNumberFormat="1" applyFill="1" applyAlignment="1">
      <alignment horizontal="center" vertical="center"/>
    </xf>
    <xf numFmtId="177" fontId="0" fillId="0" borderId="0" xfId="0" applyNumberFormat="1" applyFill="1">
      <alignment vertical="center"/>
    </xf>
    <xf numFmtId="10" fontId="0" fillId="0" borderId="0" xfId="0" applyNumberFormat="1" applyFill="1">
      <alignment vertical="center"/>
    </xf>
    <xf numFmtId="49" fontId="7" fillId="0" borderId="0" xfId="0" applyNumberFormat="1" applyFont="1" applyFill="1" applyAlignment="1">
      <alignment horizontal="center" vertical="center"/>
    </xf>
    <xf numFmtId="0" fontId="8" fillId="0" borderId="0" xfId="0" applyFont="1" applyFill="1" applyAlignment="1">
      <alignment horizontal="center" vertical="center"/>
    </xf>
    <xf numFmtId="178" fontId="8" fillId="0" borderId="0" xfId="0" applyNumberFormat="1" applyFont="1" applyFill="1" applyAlignment="1">
      <alignment horizontal="center" vertical="center"/>
    </xf>
    <xf numFmtId="49" fontId="9"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wrapText="1"/>
    </xf>
    <xf numFmtId="178" fontId="9" fillId="0" borderId="0" xfId="0" applyNumberFormat="1" applyFont="1" applyFill="1" applyAlignment="1">
      <alignment horizontal="center" vertical="center" wrapText="1"/>
    </xf>
    <xf numFmtId="49" fontId="10" fillId="0" borderId="0" xfId="0" applyNumberFormat="1" applyFont="1" applyFill="1" applyAlignment="1">
      <alignment horizontal="right" vertical="center" wrapText="1"/>
    </xf>
    <xf numFmtId="49" fontId="11" fillId="0" borderId="0" xfId="0" applyNumberFormat="1" applyFont="1" applyFill="1" applyAlignment="1">
      <alignment horizontal="right"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7" fontId="8" fillId="0" borderId="0" xfId="0" applyNumberFormat="1" applyFont="1" applyFill="1" applyAlignment="1">
      <alignment horizontal="center" vertical="center"/>
    </xf>
    <xf numFmtId="10" fontId="8" fillId="0" borderId="0" xfId="0" applyNumberFormat="1" applyFont="1" applyFill="1" applyAlignment="1">
      <alignment horizontal="center" vertical="center"/>
    </xf>
    <xf numFmtId="177" fontId="9" fillId="0" borderId="0" xfId="0" applyNumberFormat="1" applyFont="1" applyFill="1" applyAlignment="1">
      <alignment horizontal="center" vertical="center" wrapText="1"/>
    </xf>
    <xf numFmtId="10" fontId="9" fillId="0" borderId="0" xfId="0" applyNumberFormat="1" applyFont="1" applyFill="1" applyAlignment="1">
      <alignment horizontal="center" vertical="center" wrapText="1"/>
    </xf>
    <xf numFmtId="177" fontId="12" fillId="0" borderId="1"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10" fontId="14"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常规_Sheet1_7"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colors>
    <mruColors>
      <color rgb="00FFFF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
  <sheetViews>
    <sheetView tabSelected="1" topLeftCell="A7" workbookViewId="0">
      <selection activeCell="L4" sqref="L4"/>
    </sheetView>
  </sheetViews>
  <sheetFormatPr defaultColWidth="8.89166666666667" defaultRowHeight="25" customHeight="1"/>
  <cols>
    <col min="1" max="1" width="5.48333333333333" style="26" customWidth="1"/>
    <col min="2" max="2" width="12.75" style="25" customWidth="1"/>
    <col min="3" max="3" width="6.625" style="25" customWidth="1"/>
    <col min="4" max="4" width="6.5" style="25" customWidth="1"/>
    <col min="5" max="5" width="40.775" style="25" customWidth="1"/>
    <col min="6" max="6" width="31.5" style="25" customWidth="1"/>
    <col min="7" max="7" width="9.875" style="27" customWidth="1"/>
    <col min="8" max="8" width="11.5" style="28" customWidth="1"/>
    <col min="9" max="9" width="6.875" style="29" customWidth="1"/>
    <col min="10" max="10" width="8.89166666666667" style="30" customWidth="1"/>
    <col min="11" max="16384" width="8.89166666666667" style="25"/>
  </cols>
  <sheetData>
    <row r="1" customHeight="1" spans="1:10">
      <c r="A1" s="31" t="s">
        <v>0</v>
      </c>
      <c r="B1" s="32"/>
      <c r="C1" s="32"/>
      <c r="D1" s="32"/>
      <c r="E1" s="32"/>
      <c r="F1" s="32"/>
      <c r="G1" s="33"/>
      <c r="H1" s="33"/>
      <c r="I1" s="50"/>
      <c r="J1" s="51"/>
    </row>
    <row r="2" ht="36" customHeight="1" spans="1:10">
      <c r="A2" s="34" t="s">
        <v>1</v>
      </c>
      <c r="B2" s="35"/>
      <c r="C2" s="35"/>
      <c r="D2" s="35"/>
      <c r="E2" s="35"/>
      <c r="F2" s="35"/>
      <c r="G2" s="36"/>
      <c r="H2" s="36"/>
      <c r="I2" s="52"/>
      <c r="J2" s="53"/>
    </row>
    <row r="3" ht="36" customHeight="1" spans="1:10">
      <c r="A3" s="37" t="s">
        <v>2</v>
      </c>
      <c r="B3" s="38"/>
      <c r="C3" s="38"/>
      <c r="D3" s="38"/>
      <c r="E3" s="38"/>
      <c r="F3" s="38"/>
      <c r="G3" s="38"/>
      <c r="H3" s="38"/>
      <c r="I3" s="38"/>
      <c r="J3" s="38"/>
    </row>
    <row r="4" ht="51" customHeight="1" spans="1:10">
      <c r="A4" s="39" t="s">
        <v>3</v>
      </c>
      <c r="B4" s="40" t="s">
        <v>4</v>
      </c>
      <c r="C4" s="40" t="s">
        <v>5</v>
      </c>
      <c r="D4" s="40" t="s">
        <v>6</v>
      </c>
      <c r="E4" s="40" t="s">
        <v>7</v>
      </c>
      <c r="F4" s="40" t="s">
        <v>8</v>
      </c>
      <c r="G4" s="41" t="s">
        <v>9</v>
      </c>
      <c r="H4" s="41" t="s">
        <v>10</v>
      </c>
      <c r="I4" s="54" t="s">
        <v>11</v>
      </c>
      <c r="J4" s="55" t="s">
        <v>12</v>
      </c>
    </row>
    <row r="5" s="25" customFormat="1" ht="77" customHeight="1" spans="1:10">
      <c r="A5" s="42">
        <v>1</v>
      </c>
      <c r="B5" s="42" t="s">
        <v>13</v>
      </c>
      <c r="C5" s="42" t="s">
        <v>14</v>
      </c>
      <c r="D5" s="43" t="s">
        <v>15</v>
      </c>
      <c r="E5" s="43" t="s">
        <v>16</v>
      </c>
      <c r="F5" s="43" t="s">
        <v>17</v>
      </c>
      <c r="G5" s="44">
        <v>81.23</v>
      </c>
      <c r="H5" s="44">
        <v>54.19</v>
      </c>
      <c r="I5" s="56" t="s">
        <v>18</v>
      </c>
      <c r="J5" s="57">
        <f t="shared" ref="J5:J12" si="0">H5/G5</f>
        <v>0.667118059830112</v>
      </c>
    </row>
    <row r="6" s="25" customFormat="1" ht="77" customHeight="1" spans="1:10">
      <c r="A6" s="42">
        <v>2</v>
      </c>
      <c r="B6" s="42" t="s">
        <v>19</v>
      </c>
      <c r="C6" s="42" t="s">
        <v>20</v>
      </c>
      <c r="D6" s="43" t="s">
        <v>21</v>
      </c>
      <c r="E6" s="45" t="s">
        <v>22</v>
      </c>
      <c r="F6" s="43" t="s">
        <v>23</v>
      </c>
      <c r="G6" s="44">
        <v>72</v>
      </c>
      <c r="H6" s="44">
        <v>62.815</v>
      </c>
      <c r="I6" s="56" t="s">
        <v>24</v>
      </c>
      <c r="J6" s="57">
        <f t="shared" si="0"/>
        <v>0.872430555555555</v>
      </c>
    </row>
    <row r="7" s="25" customFormat="1" ht="77" customHeight="1" spans="1:10">
      <c r="A7" s="42">
        <v>3</v>
      </c>
      <c r="B7" s="42" t="s">
        <v>25</v>
      </c>
      <c r="C7" s="42" t="s">
        <v>20</v>
      </c>
      <c r="D7" s="43" t="s">
        <v>21</v>
      </c>
      <c r="E7" s="45" t="s">
        <v>26</v>
      </c>
      <c r="F7" s="43" t="s">
        <v>27</v>
      </c>
      <c r="G7" s="44">
        <v>25.5</v>
      </c>
      <c r="H7" s="44">
        <v>23.773</v>
      </c>
      <c r="I7" s="56" t="s">
        <v>24</v>
      </c>
      <c r="J7" s="57">
        <f t="shared" si="0"/>
        <v>0.932274509803922</v>
      </c>
    </row>
    <row r="8" s="25" customFormat="1" ht="77" customHeight="1" spans="1:10">
      <c r="A8" s="42">
        <v>4</v>
      </c>
      <c r="B8" s="42" t="s">
        <v>28</v>
      </c>
      <c r="C8" s="42" t="s">
        <v>20</v>
      </c>
      <c r="D8" s="43" t="s">
        <v>29</v>
      </c>
      <c r="E8" s="45" t="s">
        <v>30</v>
      </c>
      <c r="F8" s="43" t="s">
        <v>31</v>
      </c>
      <c r="G8" s="44">
        <v>6.75</v>
      </c>
      <c r="H8" s="44">
        <v>0</v>
      </c>
      <c r="I8" s="56" t="s">
        <v>24</v>
      </c>
      <c r="J8" s="57">
        <f t="shared" si="0"/>
        <v>0</v>
      </c>
    </row>
    <row r="9" s="25" customFormat="1" ht="77" customHeight="1" spans="1:10">
      <c r="A9" s="42">
        <v>5</v>
      </c>
      <c r="B9" s="42" t="s">
        <v>32</v>
      </c>
      <c r="C9" s="42" t="s">
        <v>20</v>
      </c>
      <c r="D9" s="43" t="s">
        <v>33</v>
      </c>
      <c r="E9" s="43" t="s">
        <v>34</v>
      </c>
      <c r="F9" s="43" t="s">
        <v>35</v>
      </c>
      <c r="G9" s="44">
        <v>75</v>
      </c>
      <c r="H9" s="44">
        <v>0</v>
      </c>
      <c r="I9" s="56" t="s">
        <v>24</v>
      </c>
      <c r="J9" s="57">
        <f t="shared" si="0"/>
        <v>0</v>
      </c>
    </row>
    <row r="10" s="25" customFormat="1" ht="77" customHeight="1" spans="1:10">
      <c r="A10" s="42">
        <v>6</v>
      </c>
      <c r="B10" s="42" t="s">
        <v>36</v>
      </c>
      <c r="C10" s="42" t="s">
        <v>20</v>
      </c>
      <c r="D10" s="43" t="s">
        <v>37</v>
      </c>
      <c r="E10" s="43" t="s">
        <v>38</v>
      </c>
      <c r="F10" s="43" t="s">
        <v>39</v>
      </c>
      <c r="G10" s="44">
        <v>46.5</v>
      </c>
      <c r="H10" s="44">
        <v>45</v>
      </c>
      <c r="I10" s="56" t="s">
        <v>24</v>
      </c>
      <c r="J10" s="57">
        <f t="shared" si="0"/>
        <v>0.967741935483871</v>
      </c>
    </row>
    <row r="11" s="25" customFormat="1" ht="77" customHeight="1" spans="1:10">
      <c r="A11" s="42">
        <v>7</v>
      </c>
      <c r="B11" s="42" t="s">
        <v>40</v>
      </c>
      <c r="C11" s="42" t="s">
        <v>20</v>
      </c>
      <c r="D11" s="43" t="s">
        <v>41</v>
      </c>
      <c r="E11" s="43" t="s">
        <v>42</v>
      </c>
      <c r="F11" s="43" t="s">
        <v>43</v>
      </c>
      <c r="G11" s="44">
        <v>30</v>
      </c>
      <c r="H11" s="44">
        <v>29.3</v>
      </c>
      <c r="I11" s="56" t="s">
        <v>24</v>
      </c>
      <c r="J11" s="57">
        <f t="shared" si="0"/>
        <v>0.976666666666667</v>
      </c>
    </row>
    <row r="12" s="25" customFormat="1" ht="77" customHeight="1" spans="1:10">
      <c r="A12" s="42">
        <v>8</v>
      </c>
      <c r="B12" s="42" t="s">
        <v>44</v>
      </c>
      <c r="C12" s="42" t="s">
        <v>20</v>
      </c>
      <c r="D12" s="43" t="s">
        <v>45</v>
      </c>
      <c r="E12" s="43" t="s">
        <v>46</v>
      </c>
      <c r="F12" s="43" t="s">
        <v>47</v>
      </c>
      <c r="G12" s="44">
        <v>61.35</v>
      </c>
      <c r="H12" s="44">
        <v>61.35</v>
      </c>
      <c r="I12" s="56" t="s">
        <v>24</v>
      </c>
      <c r="J12" s="57">
        <f t="shared" si="0"/>
        <v>1</v>
      </c>
    </row>
    <row r="13" ht="40" customHeight="1" spans="1:10">
      <c r="A13" s="46" t="s">
        <v>48</v>
      </c>
      <c r="B13" s="47"/>
      <c r="C13" s="47"/>
      <c r="D13" s="47"/>
      <c r="E13" s="47"/>
      <c r="F13" s="48"/>
      <c r="G13" s="49">
        <f>SUM(G5:G12)</f>
        <v>398.33</v>
      </c>
      <c r="H13" s="49">
        <f>SUM(H5:H12)</f>
        <v>276.428</v>
      </c>
      <c r="I13" s="58" t="s">
        <v>49</v>
      </c>
      <c r="J13" s="59">
        <f t="shared" ref="J13:J31" si="1">H13/G13</f>
        <v>0.693967313534004</v>
      </c>
    </row>
  </sheetData>
  <autoFilter ref="A4:J13"/>
  <sortState ref="A7:W145">
    <sortCondition ref="D7:D145"/>
  </sortState>
  <mergeCells count="3">
    <mergeCell ref="A2:J2"/>
    <mergeCell ref="A3:J3"/>
    <mergeCell ref="A13:F13"/>
  </mergeCells>
  <pageMargins left="0.393055555555556" right="0.393055555555556" top="0.590277777777778" bottom="0.590277777777778"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139"/>
  <sheetViews>
    <sheetView topLeftCell="A139" workbookViewId="0">
      <selection activeCell="D1" sqref="D1:E139"/>
    </sheetView>
  </sheetViews>
  <sheetFormatPr defaultColWidth="8.89166666666667" defaultRowHeight="13.5"/>
  <sheetData>
    <row r="1" ht="148.5" spans="1:19">
      <c r="A1" s="4">
        <v>1</v>
      </c>
      <c r="B1" s="4" t="s">
        <v>50</v>
      </c>
      <c r="C1" s="5" t="s">
        <v>51</v>
      </c>
      <c r="D1" s="5" t="str">
        <f>VLOOKUP(B1,Sheet3!C:E,3,FALSE)</f>
        <v>通过建档立卡贫困户选择适合自身发展的产业进行转产增收，实现持续增收脱贫。</v>
      </c>
      <c r="E1" s="5" t="str">
        <f>VLOOKUP(B1,Sheet3!C:F,4,FALSE)</f>
        <v>项目按照不超过2000元到户帮扶，帮助贫困人口转产增收。</v>
      </c>
      <c r="F1" s="6">
        <f t="shared" ref="F1:F62" si="0">SUM(G1:K1)</f>
        <v>27.38</v>
      </c>
      <c r="G1" s="7">
        <v>0</v>
      </c>
      <c r="H1" s="8">
        <v>27.38</v>
      </c>
      <c r="I1" s="6">
        <v>0</v>
      </c>
      <c r="J1" s="6">
        <v>0</v>
      </c>
      <c r="K1" s="6">
        <v>0</v>
      </c>
      <c r="L1" s="6">
        <f t="shared" ref="L1:L62" si="1">SUM(M1:Q1)</f>
        <v>27.38</v>
      </c>
      <c r="M1" s="10">
        <v>0</v>
      </c>
      <c r="N1" s="15">
        <v>27.38</v>
      </c>
      <c r="O1" s="10">
        <v>0</v>
      </c>
      <c r="P1" s="6">
        <v>0</v>
      </c>
      <c r="Q1" s="6">
        <v>0</v>
      </c>
      <c r="R1" s="14" t="s">
        <v>52</v>
      </c>
      <c r="S1" s="19" t="s">
        <v>53</v>
      </c>
    </row>
    <row r="2" ht="231" spans="1:19">
      <c r="A2" s="4">
        <v>2</v>
      </c>
      <c r="B2" s="5" t="s">
        <v>54</v>
      </c>
      <c r="C2" s="9" t="s">
        <v>51</v>
      </c>
      <c r="D2" s="5" t="str">
        <f>VLOOKUP(B2,Sheet3!C:E,3,FALSE)</f>
        <v>群众全程监督施工，通过改善交通条件，方便1236人（其中建档立卡贫困户86人）生活出行并降低农产品运输成本。</v>
      </c>
      <c r="E2" s="5" t="str">
        <f>VLOOKUP(B2,Sheet3!C:F,4,FALSE)</f>
        <v>项目实施可解决安富街道斑竹村1236人（其中建档立卡贫困户86人）出行问题，可带动生猪、小家禽等产业发展。</v>
      </c>
      <c r="F2" s="6">
        <f t="shared" si="0"/>
        <v>235</v>
      </c>
      <c r="G2" s="7">
        <v>0</v>
      </c>
      <c r="H2" s="10">
        <v>120</v>
      </c>
      <c r="I2" s="15">
        <v>45</v>
      </c>
      <c r="J2" s="10">
        <v>0</v>
      </c>
      <c r="K2" s="10">
        <v>70</v>
      </c>
      <c r="L2" s="6">
        <f t="shared" si="1"/>
        <v>229.06</v>
      </c>
      <c r="M2" s="10">
        <v>0</v>
      </c>
      <c r="N2" s="10">
        <v>120</v>
      </c>
      <c r="O2" s="8">
        <v>39.06</v>
      </c>
      <c r="P2" s="10">
        <v>0</v>
      </c>
      <c r="Q2" s="10">
        <v>70</v>
      </c>
      <c r="R2" s="14" t="s">
        <v>24</v>
      </c>
      <c r="S2" s="19" t="s">
        <v>55</v>
      </c>
    </row>
    <row r="3" ht="231" spans="1:19">
      <c r="A3" s="4">
        <v>3</v>
      </c>
      <c r="B3" s="5" t="s">
        <v>56</v>
      </c>
      <c r="C3" s="9" t="s">
        <v>51</v>
      </c>
      <c r="D3" s="5" t="str">
        <f>VLOOKUP(B3,Sheet3!C:E,3,FALSE)</f>
        <v>群众全程监督施工，通过改善交通条件，方便130人（其中建档立卡贫困户14人）生活出行并降低农产品运输成本。</v>
      </c>
      <c r="E3" s="5" t="str">
        <f>VLOOKUP(B3,Sheet3!C:F,4,FALSE)</f>
        <v>项目实施可解决安富街道沙河村130人（其中建档立卡贫困户14人）出行问题，可带动生猪、小家禽等产业发展。</v>
      </c>
      <c r="F3" s="6">
        <f t="shared" si="0"/>
        <v>65</v>
      </c>
      <c r="G3" s="7">
        <v>0</v>
      </c>
      <c r="H3" s="10">
        <v>40</v>
      </c>
      <c r="I3" s="15">
        <v>15</v>
      </c>
      <c r="J3" s="10">
        <v>0</v>
      </c>
      <c r="K3" s="10">
        <v>10</v>
      </c>
      <c r="L3" s="6">
        <f t="shared" si="1"/>
        <v>50</v>
      </c>
      <c r="M3" s="10">
        <v>0</v>
      </c>
      <c r="N3" s="10">
        <v>40</v>
      </c>
      <c r="O3" s="8">
        <v>0</v>
      </c>
      <c r="P3" s="10">
        <v>0</v>
      </c>
      <c r="Q3" s="10">
        <v>10</v>
      </c>
      <c r="R3" s="14" t="s">
        <v>24</v>
      </c>
      <c r="S3" s="19" t="s">
        <v>55</v>
      </c>
    </row>
    <row r="4" ht="409.5" spans="1:19">
      <c r="A4" s="4">
        <v>4</v>
      </c>
      <c r="B4" s="4" t="s">
        <v>57</v>
      </c>
      <c r="C4" s="5" t="s">
        <v>51</v>
      </c>
      <c r="D4" s="5" t="str">
        <f>VLOOKUP(B4,Sheet3!C:E,3,FALSE)</f>
        <v>结合农村环境连片集中整治、“美丽乡村”“宜居村庄”建设、农村危旧房改造等工作，将农村卫生厕所改造一并纳入项目建设中统筹推进，按1400元/座标准统筹实施贫困户卫生厕所项目的实施，2020年拟实施91户，做到贫困户卫生改厕全覆盖。</v>
      </c>
      <c r="E4" s="5" t="str">
        <f>VLOOKUP(B4,Sheet3!C:F,4,FALSE)</f>
        <v>项目按照每户1400元的标准进行补助，改善贫困户居住环境，保障贫困户身体健康。</v>
      </c>
      <c r="F4" s="6">
        <f t="shared" si="0"/>
        <v>12.74</v>
      </c>
      <c r="G4" s="11">
        <v>2.94</v>
      </c>
      <c r="H4" s="10">
        <v>0</v>
      </c>
      <c r="I4" s="15">
        <v>9.8</v>
      </c>
      <c r="J4" s="7">
        <v>0</v>
      </c>
      <c r="K4" s="10">
        <v>0</v>
      </c>
      <c r="L4" s="6">
        <f t="shared" si="1"/>
        <v>9.175</v>
      </c>
      <c r="M4" s="11">
        <v>0</v>
      </c>
      <c r="N4" s="10">
        <v>0</v>
      </c>
      <c r="O4" s="15">
        <v>9.175</v>
      </c>
      <c r="P4" s="7">
        <v>0</v>
      </c>
      <c r="Q4" s="10">
        <v>0</v>
      </c>
      <c r="R4" s="14" t="s">
        <v>58</v>
      </c>
      <c r="S4" s="19" t="s">
        <v>59</v>
      </c>
    </row>
    <row r="5" ht="198" spans="1:19">
      <c r="A5" s="4">
        <v>5</v>
      </c>
      <c r="B5" s="12" t="s">
        <v>60</v>
      </c>
      <c r="C5" s="5" t="s">
        <v>61</v>
      </c>
      <c r="D5" s="5" t="str">
        <f>VLOOKUP(B5,Sheet3!C:E,3,FALSE)</f>
        <v>1户建档立卡贫困户自身参与危房改造，通过改善住房设施条件，有效降低1户贫困户在住房方面的支出</v>
      </c>
      <c r="E5" s="5" t="str">
        <f>VLOOKUP(B5,Sheet3!C:F,4,FALSE)</f>
        <v>项目按照D级3.5万元/户补助，C级1万元/户补助，可使受益人在住房方面达到安全水平。</v>
      </c>
      <c r="F5" s="6">
        <f t="shared" si="0"/>
        <v>3.5</v>
      </c>
      <c r="G5" s="7">
        <v>0</v>
      </c>
      <c r="H5" s="10">
        <v>0</v>
      </c>
      <c r="I5" s="15">
        <v>3.5</v>
      </c>
      <c r="J5" s="7">
        <v>0</v>
      </c>
      <c r="K5" s="10">
        <v>0</v>
      </c>
      <c r="L5" s="6">
        <f t="shared" si="1"/>
        <v>3.5</v>
      </c>
      <c r="M5" s="13">
        <v>0</v>
      </c>
      <c r="N5" s="10">
        <v>0</v>
      </c>
      <c r="O5" s="15">
        <v>3.5</v>
      </c>
      <c r="P5" s="7">
        <v>0</v>
      </c>
      <c r="Q5" s="10">
        <v>0</v>
      </c>
      <c r="R5" s="14" t="s">
        <v>24</v>
      </c>
      <c r="S5" s="19" t="s">
        <v>62</v>
      </c>
    </row>
    <row r="6" ht="148.5" spans="1:19">
      <c r="A6" s="4">
        <v>6</v>
      </c>
      <c r="B6" s="4" t="s">
        <v>63</v>
      </c>
      <c r="C6" s="5" t="s">
        <v>61</v>
      </c>
      <c r="D6" s="5" t="str">
        <f>VLOOKUP(B6,Sheet3!C:E,3,FALSE)</f>
        <v>通过建档立卡贫困户选择适合自身发展的产业进行转产增收，实现持续增收脱贫。</v>
      </c>
      <c r="E6" s="5" t="str">
        <f>VLOOKUP(B6,Sheet3!C:F,4,FALSE)</f>
        <v>项目按照不超过2000元到户帮扶，帮助贫困人口转产增收。</v>
      </c>
      <c r="F6" s="6">
        <f t="shared" si="0"/>
        <v>15.62</v>
      </c>
      <c r="G6" s="7">
        <v>0</v>
      </c>
      <c r="H6" s="8">
        <v>15.62</v>
      </c>
      <c r="I6" s="6">
        <v>0</v>
      </c>
      <c r="J6" s="7">
        <v>0</v>
      </c>
      <c r="K6" s="6">
        <v>0</v>
      </c>
      <c r="L6" s="6">
        <f t="shared" si="1"/>
        <v>12.9349</v>
      </c>
      <c r="M6" s="10">
        <v>0</v>
      </c>
      <c r="N6" s="15">
        <v>12.9349</v>
      </c>
      <c r="O6" s="10">
        <v>0</v>
      </c>
      <c r="P6" s="7">
        <v>0</v>
      </c>
      <c r="Q6" s="6">
        <v>0</v>
      </c>
      <c r="R6" s="14" t="s">
        <v>52</v>
      </c>
      <c r="S6" s="19" t="s">
        <v>53</v>
      </c>
    </row>
    <row r="7" ht="409.5" spans="1:19">
      <c r="A7" s="4">
        <v>7</v>
      </c>
      <c r="B7" s="4" t="s">
        <v>64</v>
      </c>
      <c r="C7" s="5" t="s">
        <v>61</v>
      </c>
      <c r="D7" s="5" t="str">
        <f>VLOOKUP(B7,Sheet3!C:E,3,FALSE)</f>
        <v>结合农村环境连片集中整治、“美丽乡村”“宜居村庄”建设、农村危旧房改造等工作，将农村卫生厕所改造一并纳入项目建设中统筹推进，按1400元/座标准统筹实施贫困户卫生厕所项目的实施，2020年拟实施80户，做到贫困户卫生改厕全覆盖。</v>
      </c>
      <c r="E7" s="5" t="str">
        <f>VLOOKUP(B7,Sheet3!C:F,4,FALSE)</f>
        <v>项目按照每户1400元的标准进行补助，改善贫困户居住环境，保障贫困户身体健康。</v>
      </c>
      <c r="F7" s="6">
        <f t="shared" si="0"/>
        <v>14.28</v>
      </c>
      <c r="G7" s="7">
        <v>0</v>
      </c>
      <c r="H7" s="10">
        <v>0</v>
      </c>
      <c r="I7" s="15">
        <v>14.28</v>
      </c>
      <c r="J7" s="7">
        <v>0</v>
      </c>
      <c r="K7" s="10">
        <v>0</v>
      </c>
      <c r="L7" s="6">
        <f t="shared" si="1"/>
        <v>0</v>
      </c>
      <c r="M7" s="13">
        <v>0</v>
      </c>
      <c r="N7" s="10">
        <v>0</v>
      </c>
      <c r="O7" s="15">
        <v>0</v>
      </c>
      <c r="P7" s="7">
        <v>0</v>
      </c>
      <c r="Q7" s="10">
        <v>0</v>
      </c>
      <c r="R7" s="14" t="s">
        <v>24</v>
      </c>
      <c r="S7" s="19" t="s">
        <v>59</v>
      </c>
    </row>
    <row r="8" ht="148.5" spans="1:19">
      <c r="A8" s="4">
        <v>8</v>
      </c>
      <c r="B8" s="4" t="s">
        <v>65</v>
      </c>
      <c r="C8" s="5" t="s">
        <v>66</v>
      </c>
      <c r="D8" s="5" t="str">
        <f>VLOOKUP(B8,Sheet3!C:E,3,FALSE)</f>
        <v>通过建档立卡贫困户选择适合自身发展的产业进行转产增收，实现持续增收脱贫。</v>
      </c>
      <c r="E8" s="5" t="str">
        <f>VLOOKUP(B8,Sheet3!C:F,4,FALSE)</f>
        <v>项目按照不超过2000元到户帮扶，帮助贫困人口转产增收。</v>
      </c>
      <c r="F8" s="6">
        <f t="shared" si="0"/>
        <v>11.46</v>
      </c>
      <c r="G8" s="7">
        <v>0</v>
      </c>
      <c r="H8" s="8">
        <v>11.46</v>
      </c>
      <c r="I8" s="6">
        <v>0</v>
      </c>
      <c r="J8" s="6">
        <v>0</v>
      </c>
      <c r="K8" s="6">
        <v>0</v>
      </c>
      <c r="L8" s="6">
        <f t="shared" si="1"/>
        <v>9.168</v>
      </c>
      <c r="M8" s="10">
        <v>0</v>
      </c>
      <c r="N8" s="15">
        <v>9.168</v>
      </c>
      <c r="O8" s="10">
        <v>0</v>
      </c>
      <c r="P8" s="6">
        <v>0</v>
      </c>
      <c r="Q8" s="6">
        <v>0</v>
      </c>
      <c r="R8" s="14" t="s">
        <v>52</v>
      </c>
      <c r="S8" s="19" t="s">
        <v>53</v>
      </c>
    </row>
    <row r="9" ht="409.5" spans="1:19">
      <c r="A9" s="4">
        <v>9</v>
      </c>
      <c r="B9" s="4" t="s">
        <v>67</v>
      </c>
      <c r="C9" s="5" t="s">
        <v>66</v>
      </c>
      <c r="D9" s="5" t="str">
        <f>VLOOKUP(B9,Sheet3!C:E,3,FALSE)</f>
        <v>结合农村环境连片集中整治、“美丽乡村”“宜居村庄”建设、农村危旧房改造等工作，将农村卫生厕所改造一并纳入项目建设中统筹推进，按1400元/座标准统筹实施贫困户卫生厕所项目的实施，2020年拟实施61户，做到贫困户卫生改厕全覆盖。</v>
      </c>
      <c r="E9" s="5" t="str">
        <f>VLOOKUP(B9,Sheet3!C:F,4,FALSE)</f>
        <v>项目按照每户1400元的标准进行补助，改善贫困户居住环境，保障贫困户身体健康。</v>
      </c>
      <c r="F9" s="6">
        <f t="shared" si="0"/>
        <v>9.52</v>
      </c>
      <c r="G9" s="7">
        <v>0</v>
      </c>
      <c r="H9" s="10">
        <v>0</v>
      </c>
      <c r="I9" s="15">
        <v>9.52</v>
      </c>
      <c r="J9" s="7">
        <v>0</v>
      </c>
      <c r="K9" s="10">
        <v>0</v>
      </c>
      <c r="L9" s="6">
        <f t="shared" si="1"/>
        <v>5.4</v>
      </c>
      <c r="M9" s="13">
        <v>0</v>
      </c>
      <c r="N9" s="10">
        <v>0</v>
      </c>
      <c r="O9" s="15">
        <v>5.4</v>
      </c>
      <c r="P9" s="7">
        <v>0</v>
      </c>
      <c r="Q9" s="10">
        <v>0</v>
      </c>
      <c r="R9" s="14" t="s">
        <v>24</v>
      </c>
      <c r="S9" s="19" t="s">
        <v>59</v>
      </c>
    </row>
    <row r="10" ht="148.5" spans="1:19">
      <c r="A10" s="4">
        <v>10</v>
      </c>
      <c r="B10" s="4" t="s">
        <v>68</v>
      </c>
      <c r="C10" s="5" t="s">
        <v>69</v>
      </c>
      <c r="D10" s="5" t="str">
        <f>VLOOKUP(B10,Sheet3!C:E,3,FALSE)</f>
        <v>通过建档立卡贫困户选择适合自身发展的产业进行转产增收，实现持续增收脱贫。</v>
      </c>
      <c r="E10" s="5" t="str">
        <f>VLOOKUP(B10,Sheet3!C:F,4,FALSE)</f>
        <v>项目按照不超过2000元到户帮扶，帮助贫困人口转产增收。</v>
      </c>
      <c r="F10" s="6">
        <f t="shared" si="0"/>
        <v>30.29</v>
      </c>
      <c r="G10" s="7">
        <v>0</v>
      </c>
      <c r="H10" s="6">
        <v>0</v>
      </c>
      <c r="I10" s="8">
        <v>30.29</v>
      </c>
      <c r="J10" s="7">
        <v>0</v>
      </c>
      <c r="K10" s="6">
        <v>0</v>
      </c>
      <c r="L10" s="6">
        <f t="shared" si="1"/>
        <v>30.29</v>
      </c>
      <c r="M10" s="10">
        <v>0</v>
      </c>
      <c r="N10" s="10">
        <v>0</v>
      </c>
      <c r="O10" s="15">
        <v>30.29</v>
      </c>
      <c r="P10" s="7">
        <v>0</v>
      </c>
      <c r="Q10" s="6">
        <v>0</v>
      </c>
      <c r="R10" s="20" t="s">
        <v>24</v>
      </c>
      <c r="S10" s="19" t="s">
        <v>53</v>
      </c>
    </row>
    <row r="11" ht="231" spans="1:19">
      <c r="A11" s="4">
        <v>11</v>
      </c>
      <c r="B11" s="5" t="s">
        <v>70</v>
      </c>
      <c r="C11" s="9" t="s">
        <v>69</v>
      </c>
      <c r="D11" s="5" t="str">
        <f>VLOOKUP(B11,Sheet3!C:E,3,FALSE)</f>
        <v>群众全程监督施工，通过改善交通条件，方便467人（其中建档立卡贫困户8人）生活出行并降低农产品运输成本。</v>
      </c>
      <c r="E11" s="5" t="str">
        <f>VLOOKUP(B11,Sheet3!C:F,4,FALSE)</f>
        <v>项目实施可解决峰高街道东湖社区467人（其中建档立卡贫困户8人）出行问题，可带动生猪、小家禽等产业发展。</v>
      </c>
      <c r="F11" s="6">
        <f t="shared" si="0"/>
        <v>151.28</v>
      </c>
      <c r="G11" s="7">
        <v>0</v>
      </c>
      <c r="H11" s="10">
        <v>60</v>
      </c>
      <c r="I11" s="15">
        <v>22.5</v>
      </c>
      <c r="J11" s="10">
        <v>0</v>
      </c>
      <c r="K11" s="10">
        <v>68.78</v>
      </c>
      <c r="L11" s="6">
        <f t="shared" si="1"/>
        <v>150.38</v>
      </c>
      <c r="M11" s="10">
        <v>0</v>
      </c>
      <c r="N11" s="10">
        <v>60</v>
      </c>
      <c r="O11" s="15">
        <v>21.6</v>
      </c>
      <c r="P11" s="10">
        <v>0</v>
      </c>
      <c r="Q11" s="10">
        <v>68.78</v>
      </c>
      <c r="R11" s="14" t="s">
        <v>24</v>
      </c>
      <c r="S11" s="19" t="s">
        <v>55</v>
      </c>
    </row>
    <row r="12" ht="231" spans="1:19">
      <c r="A12" s="4">
        <v>12</v>
      </c>
      <c r="B12" s="5" t="s">
        <v>71</v>
      </c>
      <c r="C12" s="9" t="s">
        <v>69</v>
      </c>
      <c r="D12" s="5" t="str">
        <f>VLOOKUP(B12,Sheet3!C:E,3,FALSE)</f>
        <v>群众全程监督施工，通过改善交通条件，方便581人（其中建档立卡贫困户8人）生活出行并降低农产品运输成本。</v>
      </c>
      <c r="E12" s="5" t="str">
        <f>VLOOKUP(B12,Sheet3!C:F,4,FALSE)</f>
        <v>项目实施可解决峰高街道千秋村、唐冲村581人（其中建档立卡贫困户8人）出行问题，可带动生猪、小家禽等产业发展。</v>
      </c>
      <c r="F12" s="6">
        <f t="shared" si="0"/>
        <v>200.69</v>
      </c>
      <c r="G12" s="7">
        <v>0</v>
      </c>
      <c r="H12" s="10">
        <v>80</v>
      </c>
      <c r="I12" s="15">
        <v>30</v>
      </c>
      <c r="J12" s="10">
        <v>0</v>
      </c>
      <c r="K12" s="10">
        <v>90.69</v>
      </c>
      <c r="L12" s="6">
        <f t="shared" si="1"/>
        <v>170.69</v>
      </c>
      <c r="M12" s="10">
        <v>0</v>
      </c>
      <c r="N12" s="10">
        <v>80</v>
      </c>
      <c r="O12" s="15">
        <v>0</v>
      </c>
      <c r="P12" s="10">
        <v>0</v>
      </c>
      <c r="Q12" s="10">
        <v>90.69</v>
      </c>
      <c r="R12" s="14" t="s">
        <v>24</v>
      </c>
      <c r="S12" s="19" t="s">
        <v>55</v>
      </c>
    </row>
    <row r="13" ht="231" spans="1:19">
      <c r="A13" s="4">
        <v>13</v>
      </c>
      <c r="B13" s="5" t="s">
        <v>72</v>
      </c>
      <c r="C13" s="9" t="s">
        <v>69</v>
      </c>
      <c r="D13" s="5" t="str">
        <f>VLOOKUP(B13,Sheet3!C:E,3,FALSE)</f>
        <v>群众全程监督施工，通过改善交通条件，方便632人（其中建档立卡贫困户12人）生活出行并降低农产品运输成本。</v>
      </c>
      <c r="E13" s="5" t="str">
        <f>VLOOKUP(B13,Sheet3!C:F,4,FALSE)</f>
        <v>项目实施可解决峰高街道千秋村、唐冲村632人（其中建档立卡贫困户12人）出行问题，可带动生猪、小家禽等产业发展。</v>
      </c>
      <c r="F13" s="6">
        <f t="shared" si="0"/>
        <v>260.04</v>
      </c>
      <c r="G13" s="7">
        <v>0</v>
      </c>
      <c r="H13" s="10">
        <v>100</v>
      </c>
      <c r="I13" s="15">
        <v>37.5</v>
      </c>
      <c r="J13" s="10">
        <v>0</v>
      </c>
      <c r="K13" s="10">
        <v>122.54</v>
      </c>
      <c r="L13" s="6">
        <f t="shared" si="1"/>
        <v>260.04</v>
      </c>
      <c r="M13" s="10">
        <v>0</v>
      </c>
      <c r="N13" s="10">
        <v>100</v>
      </c>
      <c r="O13" s="15">
        <v>37.5</v>
      </c>
      <c r="P13" s="10">
        <v>0</v>
      </c>
      <c r="Q13" s="10">
        <v>122.54</v>
      </c>
      <c r="R13" s="14" t="s">
        <v>24</v>
      </c>
      <c r="S13" s="19" t="s">
        <v>55</v>
      </c>
    </row>
    <row r="14" ht="231" spans="1:19">
      <c r="A14" s="4">
        <v>14</v>
      </c>
      <c r="B14" s="5" t="s">
        <v>73</v>
      </c>
      <c r="C14" s="9" t="s">
        <v>69</v>
      </c>
      <c r="D14" s="5" t="str">
        <f>VLOOKUP(B14,Sheet3!C:E,3,FALSE)</f>
        <v>群众全程监督施工，通过改善交通条件，方便578人（其中建档立卡贫困户9人）生活出行并降低农产品运输成本。</v>
      </c>
      <c r="E14" s="5" t="str">
        <f>VLOOKUP(B14,Sheet3!C:F,4,FALSE)</f>
        <v>项目实施可解决峰高街道阳岩村578人（其中建档立卡贫困户9人）出行问题，可带动生猪、小家禽等产业发展。</v>
      </c>
      <c r="F14" s="6">
        <f t="shared" si="0"/>
        <v>188.68</v>
      </c>
      <c r="G14" s="7">
        <v>0</v>
      </c>
      <c r="H14" s="10">
        <v>88</v>
      </c>
      <c r="I14" s="15">
        <v>33</v>
      </c>
      <c r="J14" s="10">
        <v>0</v>
      </c>
      <c r="K14" s="10">
        <v>67.68</v>
      </c>
      <c r="L14" s="6">
        <f t="shared" si="1"/>
        <v>155.68</v>
      </c>
      <c r="M14" s="10">
        <v>0</v>
      </c>
      <c r="N14" s="10">
        <v>88</v>
      </c>
      <c r="O14" s="15">
        <v>0</v>
      </c>
      <c r="P14" s="10">
        <v>0</v>
      </c>
      <c r="Q14" s="10">
        <v>67.68</v>
      </c>
      <c r="R14" s="14" t="s">
        <v>24</v>
      </c>
      <c r="S14" s="19" t="s">
        <v>55</v>
      </c>
    </row>
    <row r="15" ht="409.5" spans="1:19">
      <c r="A15" s="4">
        <v>15</v>
      </c>
      <c r="B15" s="4" t="s">
        <v>74</v>
      </c>
      <c r="C15" s="5" t="s">
        <v>69</v>
      </c>
      <c r="D15" s="5" t="str">
        <f>VLOOKUP(B15,Sheet3!C:E,3,FALSE)</f>
        <v>结合农村环境连片集中整治、“美丽乡村”“宜居村庄”建设、农村危旧房改造等工作，将农村卫生厕所改造一并纳入项目建设中统筹推进，按1400元/座标准统筹实施贫困户卫生厕所项目的实施，2020年拟实施47户，做到贫困户卫生改厕全覆盖。</v>
      </c>
      <c r="E15" s="5" t="str">
        <f>VLOOKUP(B15,Sheet3!C:F,4,FALSE)</f>
        <v>项目按照每户1400元的标准进行补助，改善贫困户居住环境，保障贫困户身体健康。</v>
      </c>
      <c r="F15" s="6">
        <f t="shared" si="0"/>
        <v>6.58</v>
      </c>
      <c r="G15" s="11">
        <v>1.54</v>
      </c>
      <c r="H15" s="10">
        <v>0</v>
      </c>
      <c r="I15" s="15">
        <v>5.04</v>
      </c>
      <c r="J15" s="13">
        <v>0</v>
      </c>
      <c r="K15" s="10">
        <v>0</v>
      </c>
      <c r="L15" s="6">
        <f t="shared" si="1"/>
        <v>0</v>
      </c>
      <c r="M15" s="11">
        <v>0</v>
      </c>
      <c r="N15" s="10">
        <v>0</v>
      </c>
      <c r="O15" s="15">
        <v>0</v>
      </c>
      <c r="P15" s="13">
        <v>0</v>
      </c>
      <c r="Q15" s="10">
        <v>0</v>
      </c>
      <c r="R15" s="14" t="s">
        <v>58</v>
      </c>
      <c r="S15" s="9" t="s">
        <v>59</v>
      </c>
    </row>
    <row r="16" ht="148.5" spans="1:19">
      <c r="A16" s="4">
        <v>16</v>
      </c>
      <c r="B16" s="4" t="s">
        <v>75</v>
      </c>
      <c r="C16" s="5" t="s">
        <v>76</v>
      </c>
      <c r="D16" s="5" t="str">
        <f>VLOOKUP(B16,Sheet3!C:E,3,FALSE)</f>
        <v>通过建档立卡贫困户选择适合自身发展的产业进行转产增收，实现持续增收脱贫。</v>
      </c>
      <c r="E16" s="5" t="str">
        <f>VLOOKUP(B16,Sheet3!C:F,4,FALSE)</f>
        <v>项目按照不超过2000元到户帮扶，帮助贫困人口转产增收。</v>
      </c>
      <c r="F16" s="6">
        <f t="shared" si="0"/>
        <v>25.63</v>
      </c>
      <c r="G16" s="13">
        <v>0</v>
      </c>
      <c r="H16" s="8">
        <v>25.63</v>
      </c>
      <c r="I16" s="6">
        <v>0</v>
      </c>
      <c r="J16" s="6">
        <v>0</v>
      </c>
      <c r="K16" s="6">
        <v>0</v>
      </c>
      <c r="L16" s="6">
        <f t="shared" si="1"/>
        <v>25.63</v>
      </c>
      <c r="M16" s="10">
        <v>0</v>
      </c>
      <c r="N16" s="15">
        <v>25.63</v>
      </c>
      <c r="O16" s="10">
        <v>0</v>
      </c>
      <c r="P16" s="6">
        <v>0</v>
      </c>
      <c r="Q16" s="6">
        <v>0</v>
      </c>
      <c r="R16" s="14" t="s">
        <v>52</v>
      </c>
      <c r="S16" s="9" t="s">
        <v>53</v>
      </c>
    </row>
    <row r="17" ht="247.5" spans="1:19">
      <c r="A17" s="4">
        <v>17</v>
      </c>
      <c r="B17" s="5" t="s">
        <v>77</v>
      </c>
      <c r="C17" s="9" t="s">
        <v>76</v>
      </c>
      <c r="D17" s="5" t="str">
        <f>VLOOKUP(B17,Sheet3!C:E,3,FALSE)</f>
        <v>群众全程监督施工，通过改善交通条件，方便8927人（其中建档立卡贫困户181人）生活出行并降低农产品运输成本。</v>
      </c>
      <c r="E17" s="5" t="str">
        <f>VLOOKUP(B17,Sheet3!C:F,4,FALSE)</f>
        <v>项目实施可解决古昌镇冲锋村、银匠沟村8927人（其中建档立卡贫困户181人）出行问题，可带动生猪、小家禽等产业发展。</v>
      </c>
      <c r="F17" s="6">
        <f t="shared" si="0"/>
        <v>151.25</v>
      </c>
      <c r="G17" s="13">
        <v>0</v>
      </c>
      <c r="H17" s="10">
        <v>110</v>
      </c>
      <c r="I17" s="15">
        <v>41.25</v>
      </c>
      <c r="J17" s="10">
        <v>0</v>
      </c>
      <c r="K17" s="10">
        <v>0</v>
      </c>
      <c r="L17" s="6">
        <f t="shared" si="1"/>
        <v>151.25</v>
      </c>
      <c r="M17" s="10">
        <v>0</v>
      </c>
      <c r="N17" s="10">
        <v>110</v>
      </c>
      <c r="O17" s="16">
        <v>41.25</v>
      </c>
      <c r="P17" s="10">
        <v>0</v>
      </c>
      <c r="Q17" s="10">
        <v>0</v>
      </c>
      <c r="R17" s="14" t="s">
        <v>24</v>
      </c>
      <c r="S17" s="9" t="s">
        <v>55</v>
      </c>
    </row>
    <row r="18" ht="231" spans="1:19">
      <c r="A18" s="4">
        <v>18</v>
      </c>
      <c r="B18" s="5" t="s">
        <v>78</v>
      </c>
      <c r="C18" s="9" t="s">
        <v>76</v>
      </c>
      <c r="D18" s="5" t="str">
        <f>VLOOKUP(B18,Sheet3!C:E,3,FALSE)</f>
        <v>群众全程监督施工，通过改善交通条件，方便5943人（其中建档立卡贫困户178人）生活出行并降低农产品运输成本。</v>
      </c>
      <c r="E18" s="5" t="str">
        <f>VLOOKUP(B18,Sheet3!C:F,4,FALSE)</f>
        <v>项目实施可解决古昌镇新民村5943人（其中建档立卡贫困户178人）出行问题，可带动生猪、小家禽等产业发展。</v>
      </c>
      <c r="F18" s="6">
        <f t="shared" si="0"/>
        <v>192.5</v>
      </c>
      <c r="G18" s="13">
        <v>0</v>
      </c>
      <c r="H18" s="10">
        <v>140</v>
      </c>
      <c r="I18" s="15">
        <v>52.5</v>
      </c>
      <c r="J18" s="10">
        <v>0</v>
      </c>
      <c r="K18" s="10">
        <v>0</v>
      </c>
      <c r="L18" s="6">
        <f t="shared" si="1"/>
        <v>174.68</v>
      </c>
      <c r="M18" s="10">
        <v>0</v>
      </c>
      <c r="N18" s="10">
        <v>140</v>
      </c>
      <c r="O18" s="16">
        <v>34.68</v>
      </c>
      <c r="P18" s="10">
        <v>0</v>
      </c>
      <c r="Q18" s="10">
        <v>0</v>
      </c>
      <c r="R18" s="14" t="s">
        <v>24</v>
      </c>
      <c r="S18" s="9" t="s">
        <v>55</v>
      </c>
    </row>
    <row r="19" ht="409.5" spans="1:19">
      <c r="A19" s="4">
        <v>19</v>
      </c>
      <c r="B19" s="4" t="s">
        <v>79</v>
      </c>
      <c r="C19" s="5" t="s">
        <v>76</v>
      </c>
      <c r="D19" s="5" t="str">
        <f>VLOOKUP(B19,Sheet3!C:E,3,FALSE)</f>
        <v>结合农村环境连片集中整治、“美丽乡村”“宜居村庄”建设、农村危旧房改造等工作，将农村卫生厕所改造一并纳入项目建设中统筹推进，按1400元/座标准统筹实施贫困户卫生厕所项目的实施，2020年拟实施102户，做到贫困户卫生改厕全覆盖。</v>
      </c>
      <c r="E19" s="5" t="str">
        <f>VLOOKUP(B19,Sheet3!C:F,4,FALSE)</f>
        <v>项目按照每户1400元的标准进行补助，改善贫困户居住环境，保障贫困户身体健康。</v>
      </c>
      <c r="F19" s="6">
        <f t="shared" si="0"/>
        <v>17.64</v>
      </c>
      <c r="G19" s="13">
        <v>0</v>
      </c>
      <c r="H19" s="10">
        <v>0</v>
      </c>
      <c r="I19" s="15">
        <v>17.64</v>
      </c>
      <c r="J19" s="13">
        <v>0</v>
      </c>
      <c r="K19" s="10">
        <v>0</v>
      </c>
      <c r="L19" s="6">
        <f t="shared" si="1"/>
        <v>14.28</v>
      </c>
      <c r="M19" s="13">
        <v>0</v>
      </c>
      <c r="N19" s="10">
        <v>0</v>
      </c>
      <c r="O19" s="15">
        <v>14.28</v>
      </c>
      <c r="P19" s="13">
        <v>0</v>
      </c>
      <c r="Q19" s="10">
        <v>0</v>
      </c>
      <c r="R19" s="14" t="s">
        <v>24</v>
      </c>
      <c r="S19" s="9" t="s">
        <v>59</v>
      </c>
    </row>
    <row r="20" ht="148.5" spans="1:19">
      <c r="A20" s="4">
        <v>20</v>
      </c>
      <c r="B20" s="4" t="s">
        <v>80</v>
      </c>
      <c r="C20" s="5" t="s">
        <v>81</v>
      </c>
      <c r="D20" s="5" t="str">
        <f>VLOOKUP(B20,Sheet3!C:E,3,FALSE)</f>
        <v>通过建档立卡贫困户选择适合自身发展的产业进行转产增收，实现持续增收脱贫。</v>
      </c>
      <c r="E20" s="5" t="str">
        <f>VLOOKUP(B20,Sheet3!C:F,4,FALSE)</f>
        <v>项目按照不超过2000元到户帮扶，帮助贫困人口转产增收。</v>
      </c>
      <c r="F20" s="6">
        <f t="shared" si="0"/>
        <v>50.77</v>
      </c>
      <c r="G20" s="13">
        <v>0</v>
      </c>
      <c r="H20" s="6">
        <v>0</v>
      </c>
      <c r="I20" s="8">
        <v>50.77</v>
      </c>
      <c r="J20" s="13">
        <v>0</v>
      </c>
      <c r="K20" s="6">
        <v>0</v>
      </c>
      <c r="L20" s="6">
        <f t="shared" si="1"/>
        <v>50.77</v>
      </c>
      <c r="M20" s="10">
        <v>0</v>
      </c>
      <c r="N20" s="10">
        <v>0</v>
      </c>
      <c r="O20" s="15">
        <v>50.77</v>
      </c>
      <c r="P20" s="13">
        <v>0</v>
      </c>
      <c r="Q20" s="6">
        <v>0</v>
      </c>
      <c r="R20" s="20" t="s">
        <v>24</v>
      </c>
      <c r="S20" s="9" t="s">
        <v>53</v>
      </c>
    </row>
    <row r="21" ht="231" spans="1:19">
      <c r="A21" s="4">
        <v>21</v>
      </c>
      <c r="B21" s="5" t="s">
        <v>82</v>
      </c>
      <c r="C21" s="9" t="s">
        <v>81</v>
      </c>
      <c r="D21" s="5" t="str">
        <f>VLOOKUP(B21,Sheet3!C:E,3,FALSE)</f>
        <v>群众全程监督施工，通过改善交通条件，方便748人（其中建档立卡贫困户72人）生活出行并降低农产品运输成本。</v>
      </c>
      <c r="E21" s="5" t="str">
        <f>VLOOKUP(B21,Sheet3!C:F,4,FALSE)</f>
        <v>项目实施可解决观胜镇许友村748人（其中建档立卡贫困户72人）出行问题，可带动生猪、小家禽等产业发展。</v>
      </c>
      <c r="F21" s="6">
        <f t="shared" si="0"/>
        <v>280</v>
      </c>
      <c r="G21" s="13">
        <v>136</v>
      </c>
      <c r="H21" s="10">
        <v>0</v>
      </c>
      <c r="I21" s="15">
        <v>51</v>
      </c>
      <c r="J21" s="10">
        <v>0</v>
      </c>
      <c r="K21" s="10">
        <v>93</v>
      </c>
      <c r="L21" s="6">
        <f t="shared" si="1"/>
        <v>229</v>
      </c>
      <c r="M21" s="10">
        <v>136</v>
      </c>
      <c r="N21" s="10">
        <v>0</v>
      </c>
      <c r="O21" s="16">
        <v>0</v>
      </c>
      <c r="P21" s="10">
        <v>0</v>
      </c>
      <c r="Q21" s="10">
        <v>93</v>
      </c>
      <c r="R21" s="14" t="s">
        <v>24</v>
      </c>
      <c r="S21" s="9" t="s">
        <v>55</v>
      </c>
    </row>
    <row r="22" ht="231" spans="1:19">
      <c r="A22" s="4">
        <v>22</v>
      </c>
      <c r="B22" s="5" t="s">
        <v>83</v>
      </c>
      <c r="C22" s="9" t="s">
        <v>81</v>
      </c>
      <c r="D22" s="5" t="str">
        <f>VLOOKUP(B22,Sheet3!C:E,3,FALSE)</f>
        <v>群众全程监督施工，通过改善交通条件，方便854人（其中建档立卡贫困户58人）生活出行并降低农产品运输成本。</v>
      </c>
      <c r="E22" s="5" t="str">
        <f>VLOOKUP(B22,Sheet3!C:F,4,FALSE)</f>
        <v>项目实施可解决观胜镇银河村854人（其中建档立卡贫困户58人）出行问题，可带动生猪、小家禽等产业发展。</v>
      </c>
      <c r="F22" s="6">
        <f t="shared" si="0"/>
        <v>380</v>
      </c>
      <c r="G22" s="13">
        <v>152</v>
      </c>
      <c r="H22" s="10">
        <v>0</v>
      </c>
      <c r="I22" s="15">
        <v>93</v>
      </c>
      <c r="J22" s="10">
        <v>100</v>
      </c>
      <c r="K22" s="10">
        <v>35</v>
      </c>
      <c r="L22" s="6">
        <f t="shared" si="1"/>
        <v>379.775</v>
      </c>
      <c r="M22" s="10">
        <v>152</v>
      </c>
      <c r="N22" s="10">
        <v>0</v>
      </c>
      <c r="O22" s="16">
        <v>92.775</v>
      </c>
      <c r="P22" s="10">
        <v>100</v>
      </c>
      <c r="Q22" s="10">
        <v>35</v>
      </c>
      <c r="R22" s="14" t="s">
        <v>24</v>
      </c>
      <c r="S22" s="9" t="s">
        <v>55</v>
      </c>
    </row>
    <row r="23" ht="231" spans="1:19">
      <c r="A23" s="4">
        <v>23</v>
      </c>
      <c r="B23" s="5" t="s">
        <v>84</v>
      </c>
      <c r="C23" s="9" t="s">
        <v>81</v>
      </c>
      <c r="D23" s="5" t="str">
        <f>VLOOKUP(B23,Sheet3!C:E,3,FALSE)</f>
        <v>群众全程监督施工，通过改善交通条件，方便622人（其中建档立卡贫困户94人）生活出行并降低农产品运输成本。</v>
      </c>
      <c r="E23" s="5" t="str">
        <f>VLOOKUP(B23,Sheet3!C:F,4,FALSE)</f>
        <v>项目实施可解决观胜镇银河村、睡佛村622人（其中建档立卡贫困户94人）出行问题，可带动生猪、小家禽等产业发展。</v>
      </c>
      <c r="F23" s="6">
        <f t="shared" si="0"/>
        <v>350.5</v>
      </c>
      <c r="G23" s="13">
        <v>148</v>
      </c>
      <c r="H23" s="10">
        <v>0</v>
      </c>
      <c r="I23" s="15">
        <v>55.5</v>
      </c>
      <c r="J23" s="10">
        <v>100</v>
      </c>
      <c r="K23" s="10">
        <v>47</v>
      </c>
      <c r="L23" s="6">
        <f t="shared" si="1"/>
        <v>350.28</v>
      </c>
      <c r="M23" s="10">
        <v>148</v>
      </c>
      <c r="N23" s="10">
        <v>0</v>
      </c>
      <c r="O23" s="16">
        <v>55.28</v>
      </c>
      <c r="P23" s="10">
        <v>100</v>
      </c>
      <c r="Q23" s="10">
        <v>47</v>
      </c>
      <c r="R23" s="14" t="s">
        <v>24</v>
      </c>
      <c r="S23" s="9" t="s">
        <v>55</v>
      </c>
    </row>
    <row r="24" ht="409.5" spans="1:19">
      <c r="A24" s="4">
        <v>24</v>
      </c>
      <c r="B24" s="14" t="s">
        <v>85</v>
      </c>
      <c r="C24" s="9" t="s">
        <v>81</v>
      </c>
      <c r="D24" s="5" t="str">
        <f>VLOOKUP(B24,Sheet3!C:E,3,FALSE)</f>
        <v>一是村集体将入股收益的80%用于支持脱贫户发展，其余20%用于公积、公益事业。为避免脱贫户简单分红，脱贫户需要参与村庄人居环境整治被持续评为清洁文明户、参与公益性活动，才能分红。
二是动员企业优先吸纳有劳动能力、符合条件的贫困人员在企业务工，获得务工收入。</v>
      </c>
      <c r="E24" s="5" t="str">
        <f>VLOOKUP(B24,Sheet3!C:F,4,FALSE)</f>
        <v>引进业主，通过股份合作，建设规模养殖场，推动肉兔产业向规模化、标准化、现代化方向持续发展，做大做强肉兔产业。村集体每年预计增收15万元以上，带动脱贫户每户年增收500元以上。</v>
      </c>
      <c r="F24" s="6">
        <f t="shared" si="0"/>
        <v>80</v>
      </c>
      <c r="G24" s="13">
        <v>0</v>
      </c>
      <c r="H24" s="6">
        <v>0</v>
      </c>
      <c r="I24" s="15">
        <v>80</v>
      </c>
      <c r="J24" s="10">
        <v>0</v>
      </c>
      <c r="K24" s="10">
        <v>0</v>
      </c>
      <c r="L24" s="6">
        <f t="shared" si="1"/>
        <v>80</v>
      </c>
      <c r="M24" s="10">
        <v>0</v>
      </c>
      <c r="N24" s="10">
        <v>0</v>
      </c>
      <c r="O24" s="15">
        <v>80</v>
      </c>
      <c r="P24" s="10">
        <v>0</v>
      </c>
      <c r="Q24" s="10">
        <v>0</v>
      </c>
      <c r="R24" s="20" t="s">
        <v>24</v>
      </c>
      <c r="S24" s="9" t="s">
        <v>86</v>
      </c>
    </row>
    <row r="25" ht="409.5" spans="1:19">
      <c r="A25" s="4">
        <v>25</v>
      </c>
      <c r="B25" s="14" t="s">
        <v>87</v>
      </c>
      <c r="C25" s="9" t="s">
        <v>81</v>
      </c>
      <c r="D25" s="5" t="str">
        <f>VLOOKUP(B25,Sheet3!C:E,3,FALSE)</f>
        <v>一是村集体将入股收益的80%用于支持脱贫户发展，其余20%用于公积、公益事业。为避免脱贫户简单分红，脱贫户需要参与村庄人居环境整治被持续评为清洁文明户、参与公益性活动，才能分红。
二是动员企业优先吸纳有劳动能力、符合条件的贫困人员在企业务工，获得务工收入。</v>
      </c>
      <c r="E25" s="5" t="str">
        <f>VLOOKUP(B25,Sheet3!C:F,4,FALSE)</f>
        <v>引进业主，通过股份合作，建设规模养殖场，推动肉兔产业向规模化、标准化、现代化方向持续发展，做大做强肉兔产业。村集体每年预计增收15万元以上，带动脱贫户每户年增收500元以上。</v>
      </c>
      <c r="F25" s="6">
        <f t="shared" si="0"/>
        <v>80</v>
      </c>
      <c r="G25" s="13">
        <v>0</v>
      </c>
      <c r="H25" s="6">
        <v>0</v>
      </c>
      <c r="I25" s="15">
        <v>80</v>
      </c>
      <c r="J25" s="10">
        <v>0</v>
      </c>
      <c r="K25" s="10">
        <v>0</v>
      </c>
      <c r="L25" s="6">
        <f t="shared" si="1"/>
        <v>80</v>
      </c>
      <c r="M25" s="10">
        <v>0</v>
      </c>
      <c r="N25" s="10">
        <v>0</v>
      </c>
      <c r="O25" s="15">
        <v>80</v>
      </c>
      <c r="P25" s="10">
        <v>0</v>
      </c>
      <c r="Q25" s="10">
        <v>0</v>
      </c>
      <c r="R25" s="14" t="s">
        <v>24</v>
      </c>
      <c r="S25" s="9" t="s">
        <v>86</v>
      </c>
    </row>
    <row r="26" ht="409.5" spans="1:19">
      <c r="A26" s="4">
        <v>26</v>
      </c>
      <c r="B26" s="4" t="s">
        <v>88</v>
      </c>
      <c r="C26" s="5" t="s">
        <v>81</v>
      </c>
      <c r="D26" s="5" t="str">
        <f>VLOOKUP(B26,Sheet3!C:E,3,FALSE)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268户，做到贫困户卫生改厕全覆盖。</v>
      </c>
      <c r="E26" s="5" t="str">
        <f>VLOOKUP(B26,Sheet3!C:F,4,FALSE)</f>
        <v>项目按照普通建卡贫困户每户1400元、纳入河流改厕项目的建卡贫困户每户3000元的标准进行补助，改善贫困户居住环境，保障贫困户身体健康。</v>
      </c>
      <c r="F26" s="6">
        <f t="shared" si="0"/>
        <v>50.26</v>
      </c>
      <c r="G26" s="13">
        <v>0</v>
      </c>
      <c r="H26" s="10">
        <v>0</v>
      </c>
      <c r="I26" s="15">
        <v>50.26</v>
      </c>
      <c r="J26" s="13">
        <v>0</v>
      </c>
      <c r="K26" s="10">
        <v>0</v>
      </c>
      <c r="L26" s="6">
        <f t="shared" si="1"/>
        <v>0</v>
      </c>
      <c r="M26" s="13">
        <v>0</v>
      </c>
      <c r="N26" s="10">
        <v>0</v>
      </c>
      <c r="O26" s="15">
        <v>0</v>
      </c>
      <c r="P26" s="13">
        <v>0</v>
      </c>
      <c r="Q26" s="10">
        <v>0</v>
      </c>
      <c r="R26" s="14" t="s">
        <v>24</v>
      </c>
      <c r="S26" s="9" t="s">
        <v>59</v>
      </c>
    </row>
    <row r="27" ht="148.5" spans="1:19">
      <c r="A27" s="4">
        <v>27</v>
      </c>
      <c r="B27" s="4" t="s">
        <v>89</v>
      </c>
      <c r="C27" s="5" t="s">
        <v>90</v>
      </c>
      <c r="D27" s="5" t="str">
        <f>VLOOKUP(B27,Sheet3!C:E,3,FALSE)</f>
        <v>通过建档立卡贫困户选择适合自身发展的产业进行转产增收，实现持续增收脱贫。</v>
      </c>
      <c r="E27" s="5" t="str">
        <f>VLOOKUP(B27,Sheet3!C:F,4,FALSE)</f>
        <v>项目按照不超过2000元到户帮扶，帮助贫困人口转产增收。</v>
      </c>
      <c r="F27" s="6">
        <f t="shared" si="0"/>
        <v>15.13</v>
      </c>
      <c r="G27" s="13">
        <v>0</v>
      </c>
      <c r="H27" s="8">
        <v>15.13</v>
      </c>
      <c r="I27" s="6">
        <v>0</v>
      </c>
      <c r="J27" s="6">
        <v>0</v>
      </c>
      <c r="K27" s="6">
        <v>0</v>
      </c>
      <c r="L27" s="6">
        <f t="shared" si="1"/>
        <v>15.13</v>
      </c>
      <c r="M27" s="10">
        <v>0</v>
      </c>
      <c r="N27" s="15">
        <v>15.13</v>
      </c>
      <c r="O27" s="10">
        <v>0</v>
      </c>
      <c r="P27" s="6">
        <v>0</v>
      </c>
      <c r="Q27" s="6">
        <v>0</v>
      </c>
      <c r="R27" s="14" t="s">
        <v>52</v>
      </c>
      <c r="S27" s="9" t="s">
        <v>53</v>
      </c>
    </row>
    <row r="28" ht="409.5" spans="1:19">
      <c r="A28" s="4">
        <v>28</v>
      </c>
      <c r="B28" s="4" t="s">
        <v>91</v>
      </c>
      <c r="C28" s="5" t="s">
        <v>90</v>
      </c>
      <c r="D28" s="5" t="str">
        <f>VLOOKUP(B28,Sheet3!C:E,3,FALSE)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80户，做到贫困户卫生改厕全覆盖。</v>
      </c>
      <c r="E28" s="5" t="str">
        <f>VLOOKUP(B28,Sheet3!C:F,4,FALSE)</f>
        <v>项目按照普通建卡贫困户每户1400元、纳入河流改厕项目的建卡贫困户每户3000元的标准进行补助，改善贫困户居住环境，保障贫困户身体健康。</v>
      </c>
      <c r="F28" s="6">
        <f t="shared" si="0"/>
        <v>11.84</v>
      </c>
      <c r="G28" s="11">
        <v>7.64</v>
      </c>
      <c r="H28" s="10">
        <v>0</v>
      </c>
      <c r="I28" s="15">
        <v>4.2</v>
      </c>
      <c r="J28" s="13">
        <v>0</v>
      </c>
      <c r="K28" s="10">
        <v>0</v>
      </c>
      <c r="L28" s="6">
        <f t="shared" si="1"/>
        <v>0</v>
      </c>
      <c r="M28" s="11">
        <v>0</v>
      </c>
      <c r="N28" s="10">
        <v>0</v>
      </c>
      <c r="O28" s="15">
        <v>0</v>
      </c>
      <c r="P28" s="13">
        <v>0</v>
      </c>
      <c r="Q28" s="10">
        <v>0</v>
      </c>
      <c r="R28" s="14" t="s">
        <v>58</v>
      </c>
      <c r="S28" s="9" t="s">
        <v>59</v>
      </c>
    </row>
    <row r="29" ht="198" spans="1:19">
      <c r="A29" s="4">
        <v>29</v>
      </c>
      <c r="B29" s="12" t="s">
        <v>92</v>
      </c>
      <c r="C29" s="5" t="s">
        <v>93</v>
      </c>
      <c r="D29" s="5" t="str">
        <f>VLOOKUP(B29,Sheet3!C:E,3,FALSE)</f>
        <v>3户建档立卡贫困户自身参与危房改造，通过改善住房设施条件，有效降低3户贫困户在住房方面的支出</v>
      </c>
      <c r="E29" s="5" t="str">
        <f>VLOOKUP(B29,Sheet3!C:F,4,FALSE)</f>
        <v>项目按照D级3.5万元/户补助，C级1万元/户补助，可使受益人在住房方面达到安全水平。</v>
      </c>
      <c r="F29" s="6">
        <f t="shared" si="0"/>
        <v>10.5</v>
      </c>
      <c r="G29" s="13">
        <v>0</v>
      </c>
      <c r="H29" s="10">
        <v>0</v>
      </c>
      <c r="I29" s="15">
        <v>10.5</v>
      </c>
      <c r="J29" s="13">
        <v>0</v>
      </c>
      <c r="K29" s="10">
        <v>0</v>
      </c>
      <c r="L29" s="6">
        <f t="shared" si="1"/>
        <v>10.5</v>
      </c>
      <c r="M29" s="13">
        <v>0</v>
      </c>
      <c r="N29" s="10">
        <v>0</v>
      </c>
      <c r="O29" s="15">
        <v>10.5</v>
      </c>
      <c r="P29" s="13">
        <v>0</v>
      </c>
      <c r="Q29" s="10">
        <v>0</v>
      </c>
      <c r="R29" s="14" t="s">
        <v>24</v>
      </c>
      <c r="S29" s="9" t="s">
        <v>62</v>
      </c>
    </row>
    <row r="30" ht="231" spans="1:19">
      <c r="A30" s="4">
        <v>30</v>
      </c>
      <c r="B30" s="4" t="s">
        <v>94</v>
      </c>
      <c r="C30" s="9" t="s">
        <v>93</v>
      </c>
      <c r="D30" s="5" t="str">
        <f>VLOOKUP(B30,Sheet3!C:E,3,FALSE)</f>
        <v>群众全程监督施工，通过改善交通条件，方便7366人（其中建档立卡贫困户707人）生活出行并降低农产品运输成本。</v>
      </c>
      <c r="E30" s="5" t="str">
        <f>VLOOKUP(B30,Sheet3!C:F,4,FALSE)</f>
        <v>项目实施可解决河包镇黄檀村7366人（其中建档立卡贫困户707人）出行问题，可带动生猪、小家禽等产业发展。</v>
      </c>
      <c r="F30" s="6">
        <f t="shared" si="0"/>
        <v>20</v>
      </c>
      <c r="G30" s="13">
        <v>0</v>
      </c>
      <c r="H30" s="15">
        <v>20</v>
      </c>
      <c r="I30" s="10">
        <v>0</v>
      </c>
      <c r="J30" s="10">
        <v>0</v>
      </c>
      <c r="K30" s="10">
        <v>0</v>
      </c>
      <c r="L30" s="6">
        <f t="shared" si="1"/>
        <v>0</v>
      </c>
      <c r="M30" s="10">
        <v>0</v>
      </c>
      <c r="N30" s="15">
        <v>0</v>
      </c>
      <c r="O30" s="17">
        <v>0</v>
      </c>
      <c r="P30" s="10">
        <v>0</v>
      </c>
      <c r="Q30" s="10">
        <v>0</v>
      </c>
      <c r="R30" s="14" t="s">
        <v>52</v>
      </c>
      <c r="S30" s="9" t="s">
        <v>95</v>
      </c>
    </row>
    <row r="31" ht="148.5" spans="1:19">
      <c r="A31" s="4">
        <v>31</v>
      </c>
      <c r="B31" s="4" t="s">
        <v>96</v>
      </c>
      <c r="C31" s="5" t="s">
        <v>93</v>
      </c>
      <c r="D31" s="5" t="str">
        <f>VLOOKUP(B31,Sheet3!C:E,3,FALSE)</f>
        <v>通过建档立卡贫困户选择适合自身发展的产业进行转产增收，实现持续增收脱贫。</v>
      </c>
      <c r="E31" s="5" t="str">
        <f>VLOOKUP(B31,Sheet3!C:F,4,FALSE)</f>
        <v>项目按照不超过2000元到户帮扶，帮助贫困人口转产增收。</v>
      </c>
      <c r="F31" s="6">
        <f t="shared" si="0"/>
        <v>107.5</v>
      </c>
      <c r="G31" s="13">
        <v>0</v>
      </c>
      <c r="H31" s="8">
        <v>62.93</v>
      </c>
      <c r="I31" s="8">
        <v>44.57</v>
      </c>
      <c r="J31" s="13">
        <v>0</v>
      </c>
      <c r="K31" s="6">
        <v>0</v>
      </c>
      <c r="L31" s="6">
        <f t="shared" si="1"/>
        <v>94.6852</v>
      </c>
      <c r="M31" s="10">
        <v>0</v>
      </c>
      <c r="N31" s="15">
        <v>62.93</v>
      </c>
      <c r="O31" s="15">
        <v>31.7552</v>
      </c>
      <c r="P31" s="13">
        <v>0</v>
      </c>
      <c r="Q31" s="6">
        <v>0</v>
      </c>
      <c r="R31" s="20" t="s">
        <v>97</v>
      </c>
      <c r="S31" s="9" t="s">
        <v>53</v>
      </c>
    </row>
    <row r="32" ht="247.5" spans="1:19">
      <c r="A32" s="4">
        <v>32</v>
      </c>
      <c r="B32" s="5" t="s">
        <v>98</v>
      </c>
      <c r="C32" s="9" t="s">
        <v>93</v>
      </c>
      <c r="D32" s="5" t="str">
        <f>VLOOKUP(B32,Sheet3!C:E,3,FALSE)</f>
        <v>群众全程监督施工，通过改善交通条件，方便11408人（其中建档立卡贫困户806人）生活出行并降低农产品运输成本。</v>
      </c>
      <c r="E32" s="5" t="str">
        <f>VLOOKUP(B32,Sheet3!C:F,4,FALSE)</f>
        <v>项目实施可解决河包镇白塔社区、核桃村11408人（其中建档立卡贫困户806人）出行问题，可带动生猪、小家禽等产业发展。</v>
      </c>
      <c r="F32" s="6">
        <f t="shared" si="0"/>
        <v>232.398</v>
      </c>
      <c r="G32" s="13">
        <v>132</v>
      </c>
      <c r="H32" s="10">
        <v>0</v>
      </c>
      <c r="I32" s="15">
        <v>49.5</v>
      </c>
      <c r="J32" s="10">
        <v>0</v>
      </c>
      <c r="K32" s="10">
        <v>50.898</v>
      </c>
      <c r="L32" s="6">
        <f t="shared" si="1"/>
        <v>182.898</v>
      </c>
      <c r="M32" s="10">
        <v>132</v>
      </c>
      <c r="N32" s="10">
        <v>0</v>
      </c>
      <c r="O32" s="16">
        <v>0</v>
      </c>
      <c r="P32" s="10">
        <v>0</v>
      </c>
      <c r="Q32" s="10">
        <v>50.898</v>
      </c>
      <c r="R32" s="14" t="s">
        <v>24</v>
      </c>
      <c r="S32" s="9" t="s">
        <v>55</v>
      </c>
    </row>
    <row r="33" ht="231" spans="1:19">
      <c r="A33" s="4">
        <v>33</v>
      </c>
      <c r="B33" s="5" t="s">
        <v>99</v>
      </c>
      <c r="C33" s="9" t="s">
        <v>93</v>
      </c>
      <c r="D33" s="5" t="str">
        <f>VLOOKUP(B33,Sheet3!C:E,3,FALSE)</f>
        <v>群众全程监督施工，通过改善交通条件，方便6243人（其中建档立卡贫困户693人）生活出行并降低农产品运输成本。</v>
      </c>
      <c r="E33" s="5" t="str">
        <f>VLOOKUP(B33,Sheet3!C:F,4,FALSE)</f>
        <v>项目实施可解决河包镇核桃村6243人（其中建档立卡贫困户693人）出行问题，可带动生猪、小家禽等产业发展。</v>
      </c>
      <c r="F33" s="6">
        <f t="shared" si="0"/>
        <v>184.06</v>
      </c>
      <c r="G33" s="13">
        <v>0</v>
      </c>
      <c r="H33" s="10">
        <v>92</v>
      </c>
      <c r="I33" s="15">
        <v>34.5</v>
      </c>
      <c r="J33" s="10">
        <v>0</v>
      </c>
      <c r="K33" s="10">
        <v>57.56</v>
      </c>
      <c r="L33" s="6">
        <f t="shared" si="1"/>
        <v>149.56</v>
      </c>
      <c r="M33" s="10">
        <v>0</v>
      </c>
      <c r="N33" s="10">
        <v>92</v>
      </c>
      <c r="O33" s="16">
        <v>0</v>
      </c>
      <c r="P33" s="10">
        <v>0</v>
      </c>
      <c r="Q33" s="10">
        <v>57.56</v>
      </c>
      <c r="R33" s="14" t="s">
        <v>24</v>
      </c>
      <c r="S33" s="9" t="s">
        <v>55</v>
      </c>
    </row>
    <row r="34" ht="231" spans="1:19">
      <c r="A34" s="4">
        <v>34</v>
      </c>
      <c r="B34" s="5" t="s">
        <v>100</v>
      </c>
      <c r="C34" s="9" t="s">
        <v>93</v>
      </c>
      <c r="D34" s="5" t="str">
        <f>VLOOKUP(B34,Sheet3!C:E,3,FALSE)</f>
        <v>群众全程监督施工，通过改善交通条件，方便6243人（其中建档立卡贫困户693人）生活出行并降低农产品运输成本。</v>
      </c>
      <c r="E34" s="5" t="str">
        <f>VLOOKUP(B34,Sheet3!C:F,4,FALSE)</f>
        <v>项目实施可解决河包镇核桃村6243人（其中建档立卡贫困户693人）出行问题，可带动生猪、小家禽等产业发展。</v>
      </c>
      <c r="F34" s="6">
        <f t="shared" si="0"/>
        <v>185.021</v>
      </c>
      <c r="G34" s="13">
        <v>0</v>
      </c>
      <c r="H34" s="10">
        <v>92</v>
      </c>
      <c r="I34" s="15">
        <v>34.35</v>
      </c>
      <c r="J34" s="10">
        <v>0</v>
      </c>
      <c r="K34" s="10">
        <v>58.671</v>
      </c>
      <c r="L34" s="6">
        <f t="shared" si="1"/>
        <v>150.671</v>
      </c>
      <c r="M34" s="10">
        <v>0</v>
      </c>
      <c r="N34" s="10">
        <v>92</v>
      </c>
      <c r="O34" s="16">
        <v>0</v>
      </c>
      <c r="P34" s="10">
        <v>0</v>
      </c>
      <c r="Q34" s="10">
        <v>58.671</v>
      </c>
      <c r="R34" s="14" t="s">
        <v>24</v>
      </c>
      <c r="S34" s="9" t="s">
        <v>55</v>
      </c>
    </row>
    <row r="35" ht="231" spans="1:19">
      <c r="A35" s="4">
        <v>35</v>
      </c>
      <c r="B35" s="5" t="s">
        <v>101</v>
      </c>
      <c r="C35" s="9" t="s">
        <v>93</v>
      </c>
      <c r="D35" s="5" t="str">
        <f>VLOOKUP(B35,Sheet3!C:E,3,FALSE)</f>
        <v>群众全程监督施工，通过改善交通条件，方便6243人（其中建档立卡贫困户693人）生活出行并降低农产品运输成本。</v>
      </c>
      <c r="E35" s="5" t="str">
        <f>VLOOKUP(B35,Sheet3!C:F,4,FALSE)</f>
        <v>项目实施可解决河包镇核桃村6243人（其中建档立卡贫困户693人）出行问题，可带动生猪、小家禽等产业发展。</v>
      </c>
      <c r="F35" s="6">
        <f t="shared" si="0"/>
        <v>156.0627</v>
      </c>
      <c r="G35" s="13">
        <v>0</v>
      </c>
      <c r="H35" s="10">
        <v>80</v>
      </c>
      <c r="I35" s="15">
        <v>30.15</v>
      </c>
      <c r="J35" s="10">
        <v>0</v>
      </c>
      <c r="K35" s="10">
        <v>45.9127</v>
      </c>
      <c r="L35" s="6">
        <f t="shared" si="1"/>
        <v>125.9127</v>
      </c>
      <c r="M35" s="10">
        <v>0</v>
      </c>
      <c r="N35" s="10">
        <v>80</v>
      </c>
      <c r="O35" s="16">
        <v>0</v>
      </c>
      <c r="P35" s="10">
        <v>0</v>
      </c>
      <c r="Q35" s="10">
        <v>45.9127</v>
      </c>
      <c r="R35" s="14" t="s">
        <v>24</v>
      </c>
      <c r="S35" s="9" t="s">
        <v>55</v>
      </c>
    </row>
    <row r="36" ht="231" spans="1:19">
      <c r="A36" s="4">
        <v>36</v>
      </c>
      <c r="B36" s="5" t="s">
        <v>102</v>
      </c>
      <c r="C36" s="9" t="s">
        <v>93</v>
      </c>
      <c r="D36" s="5" t="str">
        <f>VLOOKUP(B36,Sheet3!C:E,3,FALSE)</f>
        <v>群众全程监督施工，通过改善交通条件，方便7366人（其中建档立卡贫困户707人）生活出行并降低农产品运输成本。</v>
      </c>
      <c r="E36" s="5" t="str">
        <f>VLOOKUP(B36,Sheet3!C:F,4,FALSE)</f>
        <v>项目实施可解决河包镇黄檀村7366人（其中建档立卡贫困户707人）出行问题，可带动生猪、小家禽等产业发展。</v>
      </c>
      <c r="F36" s="6">
        <f t="shared" si="0"/>
        <v>168.802534</v>
      </c>
      <c r="G36" s="13">
        <v>0</v>
      </c>
      <c r="H36" s="10">
        <v>80</v>
      </c>
      <c r="I36" s="15">
        <v>30</v>
      </c>
      <c r="J36" s="10">
        <v>0</v>
      </c>
      <c r="K36" s="10">
        <v>58.802534</v>
      </c>
      <c r="L36" s="6">
        <f t="shared" si="1"/>
        <v>138.802534</v>
      </c>
      <c r="M36" s="10">
        <v>0</v>
      </c>
      <c r="N36" s="10">
        <v>80</v>
      </c>
      <c r="O36" s="16">
        <v>0</v>
      </c>
      <c r="P36" s="10">
        <v>0</v>
      </c>
      <c r="Q36" s="10">
        <v>58.802534</v>
      </c>
      <c r="R36" s="14" t="s">
        <v>24</v>
      </c>
      <c r="S36" s="9" t="s">
        <v>55</v>
      </c>
    </row>
    <row r="37" ht="231" spans="1:19">
      <c r="A37" s="4">
        <v>37</v>
      </c>
      <c r="B37" s="5" t="s">
        <v>103</v>
      </c>
      <c r="C37" s="9" t="s">
        <v>93</v>
      </c>
      <c r="D37" s="5" t="str">
        <f>VLOOKUP(B37,Sheet3!C:E,3,FALSE)</f>
        <v>群众全程监督施工，通过改善交通条件，方便7366人（其中建档立卡贫困户707人）生活出行并降低农产品运输成本。</v>
      </c>
      <c r="E37" s="5" t="str">
        <f>VLOOKUP(B37,Sheet3!C:F,4,FALSE)</f>
        <v>项目实施可解决河包镇黄檀村7366人（其中建档立卡贫困户707人）出行问题，可带动生猪、小家禽等产业发展。</v>
      </c>
      <c r="F37" s="6">
        <f t="shared" si="0"/>
        <v>211.5225</v>
      </c>
      <c r="G37" s="13">
        <v>0</v>
      </c>
      <c r="H37" s="10">
        <v>120</v>
      </c>
      <c r="I37" s="15">
        <v>45</v>
      </c>
      <c r="J37" s="10">
        <v>0</v>
      </c>
      <c r="K37" s="10">
        <v>46.5225</v>
      </c>
      <c r="L37" s="6">
        <f t="shared" si="1"/>
        <v>211.5225</v>
      </c>
      <c r="M37" s="10">
        <v>0</v>
      </c>
      <c r="N37" s="10">
        <v>120</v>
      </c>
      <c r="O37" s="16">
        <v>45</v>
      </c>
      <c r="P37" s="10">
        <v>0</v>
      </c>
      <c r="Q37" s="10">
        <v>46.5225</v>
      </c>
      <c r="R37" s="14" t="s">
        <v>24</v>
      </c>
      <c r="S37" s="9" t="s">
        <v>55</v>
      </c>
    </row>
    <row r="38" ht="409.5" spans="1:19">
      <c r="A38" s="4">
        <v>38</v>
      </c>
      <c r="B38" s="14" t="s">
        <v>104</v>
      </c>
      <c r="C38" s="9" t="s">
        <v>93</v>
      </c>
      <c r="D38" s="5" t="str">
        <f>VLOOKUP(B38,Sheet3!C:E,3,FALSE)</f>
        <v>一是通过村民代表大会制定了项目实施收益分配制度。前3年时间项目实施所得收益均归本村218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1.5万元以上。</v>
      </c>
      <c r="E38" s="5" t="str">
        <f>VLOOKUP(B38,Sheet3!C:F,4,FALSE)</f>
        <v>一是项目当年即可建成、见效分红，并且每年保证不低于投入资金5%的入股分红，并随利润的增加而递增。二是项目实施后，种植1000亩二荆条，每亩产3000斤，鲜辣椒价格在2元/斤。价值为：1000×3000×2=600万元。按照5斤鲜海椒烘干1斤干辣椒计算。总产量：1000×3000÷5=60万斤干辣椒，按照11.5元/斤销售，价值为：690万元，加工毛利润为：90万元，扣除人工成本10万元，加工能耗等成本50万元，资金利息及机械折旧5万元，管理成本10万元(含场地租赁)，每年可获得纯利润15万元以上，村集体每年可获得入股分红9万元以上。</v>
      </c>
      <c r="F38" s="6">
        <f t="shared" si="0"/>
        <v>80</v>
      </c>
      <c r="G38" s="13">
        <v>0</v>
      </c>
      <c r="H38" s="6">
        <v>0</v>
      </c>
      <c r="I38" s="15">
        <v>80</v>
      </c>
      <c r="J38" s="10">
        <v>0</v>
      </c>
      <c r="K38" s="10">
        <v>0</v>
      </c>
      <c r="L38" s="6">
        <f t="shared" si="1"/>
        <v>0</v>
      </c>
      <c r="M38" s="10">
        <v>0</v>
      </c>
      <c r="N38" s="10">
        <v>0</v>
      </c>
      <c r="O38" s="15">
        <v>0</v>
      </c>
      <c r="P38" s="10">
        <v>0</v>
      </c>
      <c r="Q38" s="10">
        <v>0</v>
      </c>
      <c r="R38" s="14" t="s">
        <v>24</v>
      </c>
      <c r="S38" s="9" t="s">
        <v>86</v>
      </c>
    </row>
    <row r="39" ht="409.5" spans="1:19">
      <c r="A39" s="4">
        <v>39</v>
      </c>
      <c r="B39" s="14" t="s">
        <v>105</v>
      </c>
      <c r="C39" s="9" t="s">
        <v>93</v>
      </c>
      <c r="D39" s="5" t="str">
        <f>VLOOKUP(B39,Sheet3!C:E,3,FALSE)</f>
        <v>一是黄檀食品有限公司预计今年8月建成投产，投产后每年按比例实施利润分成，此次产业发展资金投入村集体每年可获得入股分红8万元以上，村集体所得分红收益全部存入村委会账户。二是黄檀食品有限公司建成投产后，将优先招用建卡贫困人员务工，可吸纳10名以上建卡贫困人员就业，预计每人年收入2.5万元以上。三是通过村民代表大会制定了项目实施收益分配制度。前3年时间项目实施所得收益均归本村239户建卡贫困户，主要用于贫困户产业发展，实现稳定增收。3年后产业发展形成的资产全部归核桃村集体经济，收益的60％归核桃村集体经济，40％用于相对贫困户的支持与发展。</v>
      </c>
      <c r="E39" s="5" t="str">
        <f>VLOOKUP(B39,Sheet3!C:F,4,FALSE)</f>
        <v>一是黄檀食品有限公司的豆制品加工厂今年可建成投产、见效分红，并且每年保底不低于投入资金10%的入股分红，村集体每年可获得入股分红8万元以上。如果生产经营持续向好、利润增加，在增加利润的基础上可享受利润收益再分红，即投入资金10%的入股分红8万元的基础上，每年利润收益再分红按照20%的比例再次分红。二是村支“两委”切实加强对脱贫村产业发展资金的使用管理，落实分工责任，严格按照规定管理使用产业发展资金，坚持做到全部用于产业发展，严格防控资金流失，严防市场风险、资金风险，确保资金使用安全，并取得良好经济绩效。</v>
      </c>
      <c r="F39" s="6">
        <f t="shared" si="0"/>
        <v>80</v>
      </c>
      <c r="G39" s="13">
        <v>0</v>
      </c>
      <c r="H39" s="6">
        <v>0</v>
      </c>
      <c r="I39" s="15">
        <v>80</v>
      </c>
      <c r="J39" s="10">
        <v>0</v>
      </c>
      <c r="K39" s="10">
        <v>0</v>
      </c>
      <c r="L39" s="6">
        <f t="shared" si="1"/>
        <v>0</v>
      </c>
      <c r="M39" s="10">
        <v>0</v>
      </c>
      <c r="N39" s="10">
        <v>0</v>
      </c>
      <c r="O39" s="15">
        <v>0</v>
      </c>
      <c r="P39" s="10">
        <v>0</v>
      </c>
      <c r="Q39" s="10">
        <v>0</v>
      </c>
      <c r="R39" s="14" t="s">
        <v>24</v>
      </c>
      <c r="S39" s="9" t="s">
        <v>86</v>
      </c>
    </row>
    <row r="40" ht="409.5" spans="1:19">
      <c r="A40" s="4">
        <v>40</v>
      </c>
      <c r="B40" s="4" t="s">
        <v>106</v>
      </c>
      <c r="C40" s="5" t="s">
        <v>93</v>
      </c>
      <c r="D40" s="5" t="str">
        <f>VLOOKUP(B40,Sheet3!C:E,3,FALSE)</f>
        <v>结合农村环境连片集中整治、“美丽乡村”“宜居村庄”建设、农村危旧房改造等工作，将农村卫生厕所改造一并纳入项目建设中统筹推进，按1400元/座标准统筹实施贫困户卫生厕所项目的实施，2020年拟实施372户，做到贫困户卫生改厕全覆盖。</v>
      </c>
      <c r="E40" s="5" t="str">
        <f>VLOOKUP(B40,Sheet3!C:F,4,FALSE)</f>
        <v>项目按照每户1400元的标准进行补助，改善贫困户居住环境，保障贫困户身体健康。</v>
      </c>
      <c r="F40" s="6">
        <f t="shared" si="0"/>
        <v>52.92</v>
      </c>
      <c r="G40" s="13">
        <v>0</v>
      </c>
      <c r="H40" s="10">
        <v>0</v>
      </c>
      <c r="I40" s="15">
        <v>52.92</v>
      </c>
      <c r="J40" s="13">
        <v>0</v>
      </c>
      <c r="K40" s="10">
        <v>0</v>
      </c>
      <c r="L40" s="6">
        <f t="shared" si="1"/>
        <v>0</v>
      </c>
      <c r="M40" s="13">
        <v>0</v>
      </c>
      <c r="N40" s="10">
        <v>0</v>
      </c>
      <c r="O40" s="15">
        <v>0</v>
      </c>
      <c r="P40" s="13">
        <v>0</v>
      </c>
      <c r="Q40" s="10">
        <v>0</v>
      </c>
      <c r="R40" s="14" t="s">
        <v>24</v>
      </c>
      <c r="S40" s="9" t="s">
        <v>59</v>
      </c>
    </row>
    <row r="41" ht="231" spans="1:19">
      <c r="A41" s="4">
        <v>41</v>
      </c>
      <c r="B41" s="5" t="s">
        <v>107</v>
      </c>
      <c r="C41" s="9" t="s">
        <v>108</v>
      </c>
      <c r="D41" s="5" t="str">
        <f>VLOOKUP(B41,Sheet3!C:E,3,FALSE)</f>
        <v>群众全程监督施工，通过改善交通条件，方便4366人（其中建档立卡贫困户103人）生活出行并降低农产品运输成本。</v>
      </c>
      <c r="E41" s="5" t="str">
        <f>VLOOKUP(B41,Sheet3!C:F,4,FALSE)</f>
        <v>项目实施可解决龙集镇抱房村4366人（其中建档立卡贫困户103）出行问题，可带动生猪、小家禽等产业发展。</v>
      </c>
      <c r="F41" s="6">
        <f t="shared" si="0"/>
        <v>308.83</v>
      </c>
      <c r="G41" s="13">
        <v>0</v>
      </c>
      <c r="H41" s="10">
        <v>180</v>
      </c>
      <c r="I41" s="15">
        <v>67.5</v>
      </c>
      <c r="J41" s="10">
        <v>0</v>
      </c>
      <c r="K41" s="10">
        <v>61.33</v>
      </c>
      <c r="L41" s="6">
        <f t="shared" si="1"/>
        <v>296.4417</v>
      </c>
      <c r="M41" s="10">
        <v>0</v>
      </c>
      <c r="N41" s="10">
        <v>180</v>
      </c>
      <c r="O41" s="18">
        <v>55.1117</v>
      </c>
      <c r="P41" s="10">
        <v>0</v>
      </c>
      <c r="Q41" s="10">
        <v>61.33</v>
      </c>
      <c r="R41" s="14" t="s">
        <v>24</v>
      </c>
      <c r="S41" s="9" t="s">
        <v>55</v>
      </c>
    </row>
    <row r="42" ht="148.5" spans="1:19">
      <c r="A42" s="4">
        <v>42</v>
      </c>
      <c r="B42" s="4" t="s">
        <v>109</v>
      </c>
      <c r="C42" s="5" t="s">
        <v>108</v>
      </c>
      <c r="D42" s="5" t="str">
        <f>VLOOKUP(B42,Sheet3!C:E,3,FALSE)</f>
        <v>通过建档立卡贫困户选择适合自身发展的产业进行转产增收，实现持续增收脱贫。</v>
      </c>
      <c r="E42" s="5" t="str">
        <f>VLOOKUP(B42,Sheet3!C:F,4,FALSE)</f>
        <v>项目按照不超过2000元到户帮扶，帮助贫困人口转产增收。</v>
      </c>
      <c r="F42" s="6">
        <f t="shared" si="0"/>
        <v>14.03</v>
      </c>
      <c r="G42" s="13">
        <v>0</v>
      </c>
      <c r="H42" s="6">
        <v>0</v>
      </c>
      <c r="I42" s="8">
        <v>14.03</v>
      </c>
      <c r="J42" s="6">
        <v>0</v>
      </c>
      <c r="K42" s="6">
        <v>0</v>
      </c>
      <c r="L42" s="6">
        <f t="shared" si="1"/>
        <v>4.925</v>
      </c>
      <c r="M42" s="10">
        <v>0</v>
      </c>
      <c r="N42" s="10">
        <v>0</v>
      </c>
      <c r="O42" s="15">
        <v>4.925</v>
      </c>
      <c r="P42" s="6">
        <v>0</v>
      </c>
      <c r="Q42" s="6">
        <v>0</v>
      </c>
      <c r="R42" s="20" t="s">
        <v>24</v>
      </c>
      <c r="S42" s="9" t="s">
        <v>53</v>
      </c>
    </row>
    <row r="43" ht="409.5" spans="1:19">
      <c r="A43" s="4">
        <v>43</v>
      </c>
      <c r="B43" s="4" t="s">
        <v>110</v>
      </c>
      <c r="C43" s="5" t="s">
        <v>108</v>
      </c>
      <c r="D43" s="5" t="str">
        <f>VLOOKUP(B43,Sheet3!C:E,3,FALSE)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96户，做到贫困户卫生改厕全覆盖。</v>
      </c>
      <c r="E43" s="5" t="str">
        <f>VLOOKUP(B43,Sheet3!C:F,4,FALSE)</f>
        <v>项目按照普通建卡贫困户每户1400元、纳入河流改厕项目的建卡贫困户每户3000元的标准进行补助，改善贫困户居住环境，保障贫困户身体健康。</v>
      </c>
      <c r="F43" s="6">
        <f t="shared" si="0"/>
        <v>13.92</v>
      </c>
      <c r="G43" s="11">
        <v>2.86</v>
      </c>
      <c r="H43" s="10">
        <v>0</v>
      </c>
      <c r="I43" s="15">
        <v>11.06</v>
      </c>
      <c r="J43" s="13">
        <v>0</v>
      </c>
      <c r="K43" s="10">
        <v>0</v>
      </c>
      <c r="L43" s="6">
        <f t="shared" si="1"/>
        <v>0</v>
      </c>
      <c r="M43" s="11">
        <v>0</v>
      </c>
      <c r="N43" s="10">
        <v>0</v>
      </c>
      <c r="O43" s="15">
        <v>0</v>
      </c>
      <c r="P43" s="13">
        <v>0</v>
      </c>
      <c r="Q43" s="10">
        <v>0</v>
      </c>
      <c r="R43" s="14" t="s">
        <v>58</v>
      </c>
      <c r="S43" s="9" t="s">
        <v>59</v>
      </c>
    </row>
    <row r="44" ht="198" spans="1:19">
      <c r="A44" s="4">
        <v>44</v>
      </c>
      <c r="B44" s="12" t="s">
        <v>111</v>
      </c>
      <c r="C44" s="5" t="s">
        <v>112</v>
      </c>
      <c r="D44" s="5" t="str">
        <f>VLOOKUP(B44,Sheet3!C:E,3,FALSE)</f>
        <v>10户建档立卡贫困户自身参与危房改造，通过改善住房设施条件，有效降低10户贫困户在住房方面的支出</v>
      </c>
      <c r="E44" s="5" t="str">
        <f>VLOOKUP(B44,Sheet3!C:F,4,FALSE)</f>
        <v>项目按照D级3.5万元/户补助，C级1万元/户补助，可使受益人在住房方面达到安全水平。</v>
      </c>
      <c r="F44" s="6">
        <f t="shared" si="0"/>
        <v>27.5</v>
      </c>
      <c r="G44" s="13">
        <v>0</v>
      </c>
      <c r="H44" s="10">
        <v>0</v>
      </c>
      <c r="I44" s="15">
        <v>27.5</v>
      </c>
      <c r="J44" s="13">
        <v>0</v>
      </c>
      <c r="K44" s="10">
        <v>0</v>
      </c>
      <c r="L44" s="6">
        <f t="shared" si="1"/>
        <v>27.5</v>
      </c>
      <c r="M44" s="13">
        <v>0</v>
      </c>
      <c r="N44" s="10">
        <v>0</v>
      </c>
      <c r="O44" s="15">
        <v>27.5</v>
      </c>
      <c r="P44" s="13">
        <v>0</v>
      </c>
      <c r="Q44" s="10">
        <v>0</v>
      </c>
      <c r="R44" s="14" t="s">
        <v>24</v>
      </c>
      <c r="S44" s="9" t="s">
        <v>62</v>
      </c>
    </row>
    <row r="45" ht="148.5" spans="1:19">
      <c r="A45" s="4">
        <v>45</v>
      </c>
      <c r="B45" s="4" t="s">
        <v>113</v>
      </c>
      <c r="C45" s="5" t="s">
        <v>112</v>
      </c>
      <c r="D45" s="5" t="str">
        <f>VLOOKUP(B45,Sheet3!C:E,3,FALSE)</f>
        <v>通过建档立卡贫困户选择适合自身发展的产业进行转产增收，实现持续增收脱贫。</v>
      </c>
      <c r="E45" s="5" t="str">
        <f>VLOOKUP(B45,Sheet3!C:F,4,FALSE)</f>
        <v>项目按照不超过2000元到户帮扶，帮助贫困人口转产增收。</v>
      </c>
      <c r="F45" s="6">
        <f t="shared" si="0"/>
        <v>93.95</v>
      </c>
      <c r="G45" s="13">
        <v>0</v>
      </c>
      <c r="H45" s="8">
        <v>93.95</v>
      </c>
      <c r="I45" s="6">
        <v>0</v>
      </c>
      <c r="J45" s="13">
        <v>0</v>
      </c>
      <c r="K45" s="6">
        <v>0</v>
      </c>
      <c r="L45" s="6">
        <f t="shared" si="1"/>
        <v>90.0252</v>
      </c>
      <c r="M45" s="10">
        <v>0</v>
      </c>
      <c r="N45" s="15">
        <v>90.0252</v>
      </c>
      <c r="O45" s="10">
        <v>0</v>
      </c>
      <c r="P45" s="13">
        <v>0</v>
      </c>
      <c r="Q45" s="6">
        <v>0</v>
      </c>
      <c r="R45" s="14" t="s">
        <v>52</v>
      </c>
      <c r="S45" s="9" t="s">
        <v>53</v>
      </c>
    </row>
    <row r="46" ht="231" spans="1:19">
      <c r="A46" s="4">
        <v>46</v>
      </c>
      <c r="B46" s="5" t="s">
        <v>114</v>
      </c>
      <c r="C46" s="9" t="s">
        <v>112</v>
      </c>
      <c r="D46" s="5" t="str">
        <f>VLOOKUP(B46,Sheet3!C:E,3,FALSE)</f>
        <v>群众全程监督施工，通过改善交通条件，方便988人（其中建档立卡贫困户52人）生活出行并降低农产品运输成本。</v>
      </c>
      <c r="E46" s="5" t="str">
        <f>VLOOKUP(B46,Sheet3!C:F,4,FALSE)</f>
        <v>项目实施可解决盘龙镇昌州村1社、3社988人（其中建档立卡贫困户52人）出行问题，可带动生猪、小家禽等产业发展。</v>
      </c>
      <c r="F46" s="6">
        <f t="shared" si="0"/>
        <v>153.5</v>
      </c>
      <c r="G46" s="13">
        <v>0</v>
      </c>
      <c r="H46" s="10">
        <v>80</v>
      </c>
      <c r="I46" s="15">
        <v>30</v>
      </c>
      <c r="J46" s="10">
        <v>0</v>
      </c>
      <c r="K46" s="10">
        <v>43.5</v>
      </c>
      <c r="L46" s="6">
        <f t="shared" si="1"/>
        <v>147.725</v>
      </c>
      <c r="M46" s="10">
        <v>0</v>
      </c>
      <c r="N46" s="10">
        <v>80</v>
      </c>
      <c r="O46" s="8">
        <v>24.225</v>
      </c>
      <c r="P46" s="10">
        <v>0</v>
      </c>
      <c r="Q46" s="10">
        <v>43.5</v>
      </c>
      <c r="R46" s="14" t="s">
        <v>24</v>
      </c>
      <c r="S46" s="9" t="s">
        <v>55</v>
      </c>
    </row>
    <row r="47" ht="247.5" spans="1:19">
      <c r="A47" s="4">
        <v>47</v>
      </c>
      <c r="B47" s="5" t="s">
        <v>115</v>
      </c>
      <c r="C47" s="9" t="s">
        <v>112</v>
      </c>
      <c r="D47" s="5" t="str">
        <f>VLOOKUP(B47,Sheet3!C:E,3,FALSE)</f>
        <v>群众全程监督施工，通过改善交通条件，方便1606人（其中建档立卡贫困户50人）生活出行并降低农产品运输成本。</v>
      </c>
      <c r="E47" s="5" t="str">
        <f>VLOOKUP(B47,Sheet3!C:F,4,FALSE)</f>
        <v>项目实施可解决盘龙镇昌州村2社、5社、12社1606人（其中建档立卡贫困户50人）出行问题，可带动生猪、小家禽等产业发展。</v>
      </c>
      <c r="F47" s="6">
        <f t="shared" si="0"/>
        <v>145</v>
      </c>
      <c r="G47" s="13">
        <v>0</v>
      </c>
      <c r="H47" s="10">
        <v>80</v>
      </c>
      <c r="I47" s="15">
        <v>30</v>
      </c>
      <c r="J47" s="10">
        <v>0</v>
      </c>
      <c r="K47" s="10">
        <v>35</v>
      </c>
      <c r="L47" s="6">
        <f t="shared" si="1"/>
        <v>144.78</v>
      </c>
      <c r="M47" s="10">
        <v>0</v>
      </c>
      <c r="N47" s="10">
        <v>80</v>
      </c>
      <c r="O47" s="8">
        <v>29.78</v>
      </c>
      <c r="P47" s="10">
        <v>0</v>
      </c>
      <c r="Q47" s="10">
        <v>35</v>
      </c>
      <c r="R47" s="14" t="s">
        <v>24</v>
      </c>
      <c r="S47" s="9" t="s">
        <v>55</v>
      </c>
    </row>
    <row r="48" ht="264" spans="1:19">
      <c r="A48" s="4">
        <v>48</v>
      </c>
      <c r="B48" s="5" t="s">
        <v>116</v>
      </c>
      <c r="C48" s="9" t="s">
        <v>112</v>
      </c>
      <c r="D48" s="5" t="str">
        <f>VLOOKUP(B48,Sheet3!C:E,3,FALSE)</f>
        <v>群众全程监督施工，通过改善交通条件，方便1120人（其中建档立卡贫困户81人）生活出行并降低农产品运输成本。</v>
      </c>
      <c r="E48" s="5" t="str">
        <f>VLOOKUP(B48,Sheet3!C:F,4,FALSE)</f>
        <v>项目实施可解决盘龙镇昌州村8社、9社、10社、11社1120人（其中建档立卡贫困户81人）出行问题，可带动生猪、小家禽等产业发展。</v>
      </c>
      <c r="F48" s="6">
        <f t="shared" si="0"/>
        <v>158.4</v>
      </c>
      <c r="G48" s="13">
        <v>88</v>
      </c>
      <c r="H48" s="10">
        <v>0</v>
      </c>
      <c r="I48" s="15">
        <v>33</v>
      </c>
      <c r="J48" s="10">
        <v>0</v>
      </c>
      <c r="K48" s="10">
        <v>37.4</v>
      </c>
      <c r="L48" s="6">
        <f t="shared" si="1"/>
        <v>158.29</v>
      </c>
      <c r="M48" s="10">
        <v>88</v>
      </c>
      <c r="N48" s="10">
        <v>0</v>
      </c>
      <c r="O48" s="8">
        <v>32.89</v>
      </c>
      <c r="P48" s="10">
        <v>0</v>
      </c>
      <c r="Q48" s="10">
        <v>37.4</v>
      </c>
      <c r="R48" s="14" t="s">
        <v>24</v>
      </c>
      <c r="S48" s="9" t="s">
        <v>55</v>
      </c>
    </row>
    <row r="49" ht="264" spans="1:19">
      <c r="A49" s="4">
        <v>49</v>
      </c>
      <c r="B49" s="5" t="s">
        <v>117</v>
      </c>
      <c r="C49" s="9" t="s">
        <v>112</v>
      </c>
      <c r="D49" s="5" t="str">
        <f>VLOOKUP(B49,Sheet3!C:E,3,FALSE)</f>
        <v>群众全程监督施工，通过改善交通条件，方便1131人（其中建档立卡贫困户61人）生活出行并降低农产品运输成本。</v>
      </c>
      <c r="E49" s="5" t="str">
        <f>VLOOKUP(B49,Sheet3!C:F,4,FALSE)</f>
        <v>项目实施可解决盘龙镇昌州村6社、7社、三合村2社1131人（其中建档立卡贫困户61人）出行问题，可带动生猪、小家禽等产业发展。</v>
      </c>
      <c r="F49" s="6">
        <f t="shared" si="0"/>
        <v>219</v>
      </c>
      <c r="G49" s="13">
        <v>120</v>
      </c>
      <c r="H49" s="10">
        <v>0</v>
      </c>
      <c r="I49" s="15">
        <v>45</v>
      </c>
      <c r="J49" s="10">
        <v>0</v>
      </c>
      <c r="K49" s="10">
        <v>54</v>
      </c>
      <c r="L49" s="6">
        <f t="shared" si="1"/>
        <v>219</v>
      </c>
      <c r="M49" s="10">
        <v>120</v>
      </c>
      <c r="N49" s="10">
        <v>0</v>
      </c>
      <c r="O49" s="8">
        <v>45</v>
      </c>
      <c r="P49" s="10">
        <v>0</v>
      </c>
      <c r="Q49" s="10">
        <v>54</v>
      </c>
      <c r="R49" s="14" t="s">
        <v>24</v>
      </c>
      <c r="S49" s="9" t="s">
        <v>55</v>
      </c>
    </row>
    <row r="50" ht="247.5" spans="1:19">
      <c r="A50" s="4">
        <v>50</v>
      </c>
      <c r="B50" s="5" t="s">
        <v>118</v>
      </c>
      <c r="C50" s="9" t="s">
        <v>112</v>
      </c>
      <c r="D50" s="5" t="str">
        <f>VLOOKUP(B50,Sheet3!C:E,3,FALSE)</f>
        <v>群众全程监督施工，通过改善交通条件，方便1444人（其中建档立卡贫困户81人）生活出行并降低农产品运输成本。</v>
      </c>
      <c r="E50" s="5" t="str">
        <f>VLOOKUP(B50,Sheet3!C:F,4,FALSE)</f>
        <v>项目实施可解决盘龙镇大成村3社、4社、5社1444人（其中建档立卡贫困户81人）出行问题，可带动生猪、小家禽等产业发展。</v>
      </c>
      <c r="F50" s="6">
        <f t="shared" si="0"/>
        <v>183</v>
      </c>
      <c r="G50" s="13">
        <v>104</v>
      </c>
      <c r="H50" s="10">
        <v>0</v>
      </c>
      <c r="I50" s="15">
        <v>39</v>
      </c>
      <c r="J50" s="10">
        <v>0</v>
      </c>
      <c r="K50" s="10">
        <v>40</v>
      </c>
      <c r="L50" s="6">
        <f t="shared" si="1"/>
        <v>134.46</v>
      </c>
      <c r="M50" s="10">
        <v>57</v>
      </c>
      <c r="N50" s="10">
        <v>0</v>
      </c>
      <c r="O50" s="8">
        <v>37.46</v>
      </c>
      <c r="P50" s="10">
        <v>0</v>
      </c>
      <c r="Q50" s="10">
        <v>40</v>
      </c>
      <c r="R50" s="14" t="s">
        <v>24</v>
      </c>
      <c r="S50" s="9" t="s">
        <v>55</v>
      </c>
    </row>
    <row r="51" ht="247.5" spans="1:19">
      <c r="A51" s="4">
        <v>51</v>
      </c>
      <c r="B51" s="5" t="s">
        <v>119</v>
      </c>
      <c r="C51" s="9" t="s">
        <v>112</v>
      </c>
      <c r="D51" s="5" t="str">
        <f>VLOOKUP(B51,Sheet3!C:E,3,FALSE)</f>
        <v>群众全程监督施工，通过改善交通条件，方便1447人（其中建档立卡贫困户70人）生活出行并降低农产品运输成本。</v>
      </c>
      <c r="E51" s="5" t="str">
        <f>VLOOKUP(B51,Sheet3!C:F,4,FALSE)</f>
        <v>项目实施可解决盘龙镇大成村4社、6社、7社1447人（其中建档立卡贫困户70人）出行问题，可带动生猪、小家禽等产业发展。</v>
      </c>
      <c r="F51" s="6">
        <f t="shared" si="0"/>
        <v>217.5</v>
      </c>
      <c r="G51" s="13">
        <v>120</v>
      </c>
      <c r="H51" s="10">
        <v>0</v>
      </c>
      <c r="I51" s="15">
        <v>45</v>
      </c>
      <c r="J51" s="10">
        <v>0</v>
      </c>
      <c r="K51" s="10">
        <v>52.5</v>
      </c>
      <c r="L51" s="6">
        <f t="shared" si="1"/>
        <v>172.5</v>
      </c>
      <c r="M51" s="10">
        <v>120</v>
      </c>
      <c r="N51" s="10">
        <v>0</v>
      </c>
      <c r="O51" s="8">
        <v>0</v>
      </c>
      <c r="P51" s="10">
        <v>0</v>
      </c>
      <c r="Q51" s="10">
        <v>52.5</v>
      </c>
      <c r="R51" s="14" t="s">
        <v>24</v>
      </c>
      <c r="S51" s="9" t="s">
        <v>55</v>
      </c>
    </row>
    <row r="52" ht="231" spans="1:19">
      <c r="A52" s="4">
        <v>52</v>
      </c>
      <c r="B52" s="5" t="s">
        <v>120</v>
      </c>
      <c r="C52" s="9" t="s">
        <v>112</v>
      </c>
      <c r="D52" s="5" t="str">
        <f>VLOOKUP(B52,Sheet3!C:E,3,FALSE)</f>
        <v>群众全程监督施工，通过改善交通条件，方便1202人（其中建档立卡贫困户34人）生活出行并降低农产品运输成本。</v>
      </c>
      <c r="E52" s="5" t="str">
        <f>VLOOKUP(B52,Sheet3!C:F,4,FALSE)</f>
        <v>项目实施可解决盘龙镇藕塘村3社、4社1202人（其中建档立卡贫困户34人）出行问题，可带动生猪、小家禽等产业发展。</v>
      </c>
      <c r="F52" s="6">
        <f t="shared" si="0"/>
        <v>274.5</v>
      </c>
      <c r="G52" s="13">
        <v>140</v>
      </c>
      <c r="H52" s="10">
        <v>0</v>
      </c>
      <c r="I52" s="15">
        <v>52.5</v>
      </c>
      <c r="J52" s="10">
        <v>0</v>
      </c>
      <c r="K52" s="10">
        <v>82</v>
      </c>
      <c r="L52" s="6">
        <f t="shared" si="1"/>
        <v>274.008</v>
      </c>
      <c r="M52" s="10">
        <v>140</v>
      </c>
      <c r="N52" s="10">
        <v>0</v>
      </c>
      <c r="O52" s="8">
        <v>52.008</v>
      </c>
      <c r="P52" s="10">
        <v>0</v>
      </c>
      <c r="Q52" s="10">
        <v>82</v>
      </c>
      <c r="R52" s="14" t="s">
        <v>24</v>
      </c>
      <c r="S52" s="9" t="s">
        <v>55</v>
      </c>
    </row>
    <row r="53" ht="247.5" spans="1:19">
      <c r="A53" s="4">
        <v>53</v>
      </c>
      <c r="B53" s="5" t="s">
        <v>121</v>
      </c>
      <c r="C53" s="9" t="s">
        <v>112</v>
      </c>
      <c r="D53" s="5" t="str">
        <f>VLOOKUP(B53,Sheet3!C:E,3,FALSE)</f>
        <v>群众全程监督施工，通过改善交通条件，方便1500人（其中建档立卡贫困户55人）生活出行并降低农产品运输成本。</v>
      </c>
      <c r="E53" s="5" t="str">
        <f>VLOOKUP(B53,Sheet3!C:F,4,FALSE)</f>
        <v>项目实施可解决盘龙镇藕塘村5社、6社、7社1500人（其中建档立卡贫困户55人）出行问题，可带动生猪、小家禽等产业发展。</v>
      </c>
      <c r="F53" s="6">
        <f t="shared" si="0"/>
        <v>303.5</v>
      </c>
      <c r="G53" s="13">
        <v>156</v>
      </c>
      <c r="H53" s="10">
        <v>0</v>
      </c>
      <c r="I53" s="15">
        <v>58.5</v>
      </c>
      <c r="J53" s="10">
        <v>0</v>
      </c>
      <c r="K53" s="10">
        <v>89</v>
      </c>
      <c r="L53" s="6">
        <f t="shared" si="1"/>
        <v>303.5</v>
      </c>
      <c r="M53" s="10">
        <v>156</v>
      </c>
      <c r="N53" s="10">
        <v>0</v>
      </c>
      <c r="O53" s="8">
        <v>58.5</v>
      </c>
      <c r="P53" s="10">
        <v>0</v>
      </c>
      <c r="Q53" s="10">
        <v>89</v>
      </c>
      <c r="R53" s="14" t="s">
        <v>24</v>
      </c>
      <c r="S53" s="9" t="s">
        <v>55</v>
      </c>
    </row>
    <row r="54" ht="264" spans="1:19">
      <c r="A54" s="4">
        <v>54</v>
      </c>
      <c r="B54" s="5" t="s">
        <v>122</v>
      </c>
      <c r="C54" s="9" t="s">
        <v>112</v>
      </c>
      <c r="D54" s="5" t="str">
        <f>VLOOKUP(B54,Sheet3!C:E,3,FALSE)</f>
        <v>群众全程监督施工，通过改善交通条件，方便1176人（其中建档立卡贫困户62人）生活出行并降低农产品运输成本。</v>
      </c>
      <c r="E54" s="5" t="str">
        <f>VLOOKUP(B54,Sheet3!C:F,4,FALSE)</f>
        <v>项目实施可解决盘龙镇藕塘村8社、9社、禾苗村1社1176人（其中建档立卡贫困户62人）出行问题，可带动生猪、小家禽等产业发展。</v>
      </c>
      <c r="F54" s="6">
        <f t="shared" si="0"/>
        <v>114</v>
      </c>
      <c r="G54" s="13">
        <v>60</v>
      </c>
      <c r="H54" s="10">
        <v>0</v>
      </c>
      <c r="I54" s="15">
        <v>22.5</v>
      </c>
      <c r="J54" s="10">
        <v>0</v>
      </c>
      <c r="K54" s="10">
        <v>31.5</v>
      </c>
      <c r="L54" s="6">
        <f t="shared" si="1"/>
        <v>91.5</v>
      </c>
      <c r="M54" s="10">
        <v>60</v>
      </c>
      <c r="N54" s="10">
        <v>0</v>
      </c>
      <c r="O54" s="8">
        <v>0</v>
      </c>
      <c r="P54" s="10">
        <v>0</v>
      </c>
      <c r="Q54" s="10">
        <v>31.5</v>
      </c>
      <c r="R54" s="14" t="s">
        <v>24</v>
      </c>
      <c r="S54" s="9" t="s">
        <v>55</v>
      </c>
    </row>
    <row r="55" ht="280.5" spans="1:19">
      <c r="A55" s="4">
        <v>55</v>
      </c>
      <c r="B55" s="5" t="s">
        <v>123</v>
      </c>
      <c r="C55" s="9" t="s">
        <v>112</v>
      </c>
      <c r="D55" s="5" t="str">
        <f>VLOOKUP(B55,Sheet3!C:E,3,FALSE)</f>
        <v>群众全程监督施工，通过改善交通条件，方便1149人（其中建档立卡贫困户121人）生活出行并降低农产品运输成本。</v>
      </c>
      <c r="E55" s="5" t="str">
        <f>VLOOKUP(B55,Sheet3!C:F,4,FALSE)</f>
        <v>项目实施可解决盘龙镇永陵村8社、10社、11社、合靖社区12社1149人（其中建档立卡贫困户121人）出行问题，可带动生猪、小家禽等产业发展。</v>
      </c>
      <c r="F55" s="6">
        <f t="shared" si="0"/>
        <v>189</v>
      </c>
      <c r="G55" s="13">
        <v>0</v>
      </c>
      <c r="H55" s="10">
        <v>108</v>
      </c>
      <c r="I55" s="15">
        <v>40.5</v>
      </c>
      <c r="J55" s="10">
        <v>0</v>
      </c>
      <c r="K55" s="10">
        <v>40.5</v>
      </c>
      <c r="L55" s="6">
        <f t="shared" si="1"/>
        <v>179.911</v>
      </c>
      <c r="M55" s="10">
        <v>0</v>
      </c>
      <c r="N55" s="10">
        <v>108</v>
      </c>
      <c r="O55" s="8">
        <v>31.411</v>
      </c>
      <c r="P55" s="10">
        <v>0</v>
      </c>
      <c r="Q55" s="10">
        <v>40.5</v>
      </c>
      <c r="R55" s="14" t="s">
        <v>24</v>
      </c>
      <c r="S55" s="9" t="s">
        <v>55</v>
      </c>
    </row>
    <row r="56" ht="297" spans="1:19">
      <c r="A56" s="4">
        <v>56</v>
      </c>
      <c r="B56" s="5" t="s">
        <v>124</v>
      </c>
      <c r="C56" s="9" t="s">
        <v>112</v>
      </c>
      <c r="D56" s="5" t="str">
        <f>VLOOKUP(B56,Sheet3!C:E,3,FALSE)</f>
        <v>群众全程监督施工，通过改善交通条件，方便2069人（其中建档立卡贫困户233人）生活出行并降低农产品运输成本。</v>
      </c>
      <c r="E56" s="5" t="str">
        <f>VLOOKUP(B56,Sheet3!C:F,4,FALSE)</f>
        <v>项目实施可解决盘龙镇永陵村1社、2社、3社、4社、合靖社区10社、11社2069人（其中建档立卡贫困户233人）出行问题，可带动生猪、小家禽等产业发展。</v>
      </c>
      <c r="F56" s="6">
        <f t="shared" si="0"/>
        <v>630</v>
      </c>
      <c r="G56" s="13">
        <v>0</v>
      </c>
      <c r="H56" s="10">
        <v>400</v>
      </c>
      <c r="I56" s="15">
        <v>150</v>
      </c>
      <c r="J56" s="10">
        <v>0</v>
      </c>
      <c r="K56" s="10">
        <v>80</v>
      </c>
      <c r="L56" s="6">
        <f t="shared" si="1"/>
        <v>480</v>
      </c>
      <c r="M56" s="10">
        <v>0</v>
      </c>
      <c r="N56" s="10">
        <v>400</v>
      </c>
      <c r="O56" s="8">
        <v>0</v>
      </c>
      <c r="P56" s="10">
        <v>0</v>
      </c>
      <c r="Q56" s="10">
        <v>80</v>
      </c>
      <c r="R56" s="14" t="s">
        <v>24</v>
      </c>
      <c r="S56" s="9" t="s">
        <v>55</v>
      </c>
    </row>
    <row r="57" ht="409.5" spans="1:19">
      <c r="A57" s="4">
        <v>57</v>
      </c>
      <c r="B57" s="14" t="s">
        <v>125</v>
      </c>
      <c r="C57" s="9" t="s">
        <v>112</v>
      </c>
      <c r="D57" s="5" t="str">
        <f>VLOOKUP(B57,Sheet3!C:E,3,FALSE)</f>
        <v>一是资金收益联接。按不低于投入资金5%的收益用于全村96户贫困户（脱贫户）利益联结全覆盖分红，分红期限暂定3年。二是收益奖惩联接。使用部分利益资金建立贫困户（脱贫户）奖惩利益扶持机制，激励在脱贫攻坚表现优良，家庭环境卫生良好，自主脱贫意志坚定的贫困户（脱贫户），实现扶贫扶智相结合。三是劳务务工联接。吸纳贫困户（脱贫户）到产业发展项目中务工就业，增加收入。四是土地入股联接。规划区内贫困户（脱贫户）以土地作为入股资本，签订入股合同、分红协议，实现土地入股分红利益联结。</v>
      </c>
      <c r="E57" s="5" t="str">
        <f>VLOOKUP(B57,Sheet3!C:F,4,FALSE)</f>
        <v>项目实施后，当年见成效。（1）该养殖场项目建成后按低收益（出租给养殖大户养殖），规模2000头的猪场场地租赁费每年收入市场行情160000元以上，扣除土地租金8000元，盈利152000万（禾苗村、永陵村各76000万元）。（2）村集体自行组织人员代养收益将会更高。</v>
      </c>
      <c r="F57" s="6">
        <f t="shared" si="0"/>
        <v>185</v>
      </c>
      <c r="G57" s="13">
        <v>0</v>
      </c>
      <c r="H57" s="8">
        <v>25</v>
      </c>
      <c r="I57" s="15">
        <v>160</v>
      </c>
      <c r="J57" s="10">
        <v>0</v>
      </c>
      <c r="K57" s="10">
        <v>0</v>
      </c>
      <c r="L57" s="6">
        <f t="shared" si="1"/>
        <v>0</v>
      </c>
      <c r="M57" s="10">
        <v>0</v>
      </c>
      <c r="N57" s="15">
        <v>0</v>
      </c>
      <c r="O57" s="15">
        <v>0</v>
      </c>
      <c r="P57" s="10">
        <v>0</v>
      </c>
      <c r="Q57" s="10">
        <v>0</v>
      </c>
      <c r="R57" s="14" t="s">
        <v>126</v>
      </c>
      <c r="S57" s="9" t="s">
        <v>86</v>
      </c>
    </row>
    <row r="58" ht="409.5" spans="1:19">
      <c r="A58" s="4">
        <v>58</v>
      </c>
      <c r="B58" s="4" t="s">
        <v>127</v>
      </c>
      <c r="C58" s="5" t="s">
        <v>112</v>
      </c>
      <c r="D58" s="5" t="str">
        <f>VLOOKUP(B58,Sheet3!C:E,3,FALSE)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567户，做到贫困户卫生改厕全覆盖。</v>
      </c>
      <c r="E58" s="5" t="str">
        <f>VLOOKUP(B58,Sheet3!C:F,4,FALSE)</f>
        <v>项目按照普通建卡贫困户每户1400元、纳入河流改厕项目的建卡贫困户每户3000元的标准进行补助，改善贫困户居住环境，保障贫困户身体健康。</v>
      </c>
      <c r="F58" s="6">
        <f t="shared" si="0"/>
        <v>80.66</v>
      </c>
      <c r="G58" s="11">
        <v>16.18</v>
      </c>
      <c r="H58" s="10">
        <v>0</v>
      </c>
      <c r="I58" s="15">
        <v>64.48</v>
      </c>
      <c r="J58" s="13">
        <v>0</v>
      </c>
      <c r="K58" s="10">
        <v>0</v>
      </c>
      <c r="L58" s="6">
        <f t="shared" si="1"/>
        <v>0</v>
      </c>
      <c r="M58" s="11">
        <v>0</v>
      </c>
      <c r="N58" s="10">
        <v>0</v>
      </c>
      <c r="O58" s="15">
        <v>0</v>
      </c>
      <c r="P58" s="13">
        <v>0</v>
      </c>
      <c r="Q58" s="10">
        <v>0</v>
      </c>
      <c r="R58" s="14" t="s">
        <v>58</v>
      </c>
      <c r="S58" s="9" t="s">
        <v>59</v>
      </c>
    </row>
    <row r="59" ht="148.5" spans="1:19">
      <c r="A59" s="4">
        <v>59</v>
      </c>
      <c r="B59" s="4" t="s">
        <v>128</v>
      </c>
      <c r="C59" s="5" t="s">
        <v>129</v>
      </c>
      <c r="D59" s="5" t="str">
        <f>VLOOKUP(B59,Sheet3!C:E,3,FALSE)</f>
        <v>通过建档立卡贫困户选择适合自身发展的产业进行转产增收，实现持续增收脱贫。</v>
      </c>
      <c r="E59" s="5" t="str">
        <f>VLOOKUP(B59,Sheet3!C:F,4,FALSE)</f>
        <v>项目按照不超过2000元到户帮扶，帮助贫困人口转产增收。</v>
      </c>
      <c r="F59" s="6">
        <f t="shared" si="0"/>
        <v>17.05</v>
      </c>
      <c r="G59" s="13">
        <v>0</v>
      </c>
      <c r="H59" s="8">
        <v>17.05</v>
      </c>
      <c r="I59" s="6">
        <v>0</v>
      </c>
      <c r="J59" s="6">
        <v>0</v>
      </c>
      <c r="K59" s="6">
        <v>0</v>
      </c>
      <c r="L59" s="6">
        <f t="shared" si="1"/>
        <v>10.708</v>
      </c>
      <c r="M59" s="10">
        <v>0</v>
      </c>
      <c r="N59" s="15">
        <v>10.708</v>
      </c>
      <c r="O59" s="10">
        <v>0</v>
      </c>
      <c r="P59" s="6">
        <v>0</v>
      </c>
      <c r="Q59" s="6">
        <v>0</v>
      </c>
      <c r="R59" s="14" t="s">
        <v>52</v>
      </c>
      <c r="S59" s="9" t="s">
        <v>53</v>
      </c>
    </row>
    <row r="60" ht="231" spans="1:19">
      <c r="A60" s="4">
        <v>60</v>
      </c>
      <c r="B60" s="5" t="s">
        <v>130</v>
      </c>
      <c r="C60" s="9" t="s">
        <v>129</v>
      </c>
      <c r="D60" s="5" t="str">
        <f>VLOOKUP(B60,Sheet3!C:E,3,FALSE)</f>
        <v>群众全程监督施工，通过改善交通条件，方便612人（其中建档立卡贫困户62人）生活出行并降低农产品运输成本。</v>
      </c>
      <c r="E60" s="5" t="str">
        <f>VLOOKUP(B60,Sheet3!C:F,4,FALSE)</f>
        <v>项目实施可解决清江镇河中村612人（其中建档立卡贫困户62人）出行问题，可带动生猪、小家禽等产业发展。</v>
      </c>
      <c r="F60" s="6">
        <f t="shared" si="0"/>
        <v>185</v>
      </c>
      <c r="G60" s="13">
        <v>0</v>
      </c>
      <c r="H60" s="10">
        <v>112</v>
      </c>
      <c r="I60" s="15">
        <v>42</v>
      </c>
      <c r="J60" s="10">
        <v>0</v>
      </c>
      <c r="K60" s="10">
        <v>31</v>
      </c>
      <c r="L60" s="6">
        <f t="shared" si="1"/>
        <v>185</v>
      </c>
      <c r="M60" s="10">
        <v>0</v>
      </c>
      <c r="N60" s="10">
        <v>112</v>
      </c>
      <c r="O60" s="15">
        <v>42</v>
      </c>
      <c r="P60" s="10">
        <v>0</v>
      </c>
      <c r="Q60" s="10">
        <v>31</v>
      </c>
      <c r="R60" s="14" t="s">
        <v>24</v>
      </c>
      <c r="S60" s="9" t="s">
        <v>55</v>
      </c>
    </row>
    <row r="61" ht="231" spans="1:19">
      <c r="A61" s="4">
        <v>61</v>
      </c>
      <c r="B61" s="5" t="s">
        <v>131</v>
      </c>
      <c r="C61" s="9" t="s">
        <v>129</v>
      </c>
      <c r="D61" s="5" t="str">
        <f>VLOOKUP(B61,Sheet3!C:E,3,FALSE)</f>
        <v>群众全程监督施工，通过改善交通条件，方便427人（其中建档立卡贫困户18人）生活出行并降低农产品运输成本。</v>
      </c>
      <c r="E61" s="5" t="str">
        <f>VLOOKUP(B61,Sheet3!C:F,4,FALSE)</f>
        <v>项目实施可解决清江镇塔水村427人（其中建档立卡贫困户18人）出行问题，可带动生猪、小家禽等产业发展。</v>
      </c>
      <c r="F61" s="6">
        <f t="shared" si="0"/>
        <v>66</v>
      </c>
      <c r="G61" s="13">
        <v>40</v>
      </c>
      <c r="H61" s="10">
        <v>0</v>
      </c>
      <c r="I61" s="15">
        <v>15</v>
      </c>
      <c r="J61" s="10">
        <v>0</v>
      </c>
      <c r="K61" s="10">
        <v>11</v>
      </c>
      <c r="L61" s="6">
        <f t="shared" si="1"/>
        <v>66</v>
      </c>
      <c r="M61" s="10">
        <v>40</v>
      </c>
      <c r="N61" s="10">
        <v>0</v>
      </c>
      <c r="O61" s="15">
        <v>15</v>
      </c>
      <c r="P61" s="10">
        <v>0</v>
      </c>
      <c r="Q61" s="10">
        <v>11</v>
      </c>
      <c r="R61" s="14" t="s">
        <v>24</v>
      </c>
      <c r="S61" s="9" t="s">
        <v>55</v>
      </c>
    </row>
    <row r="62" ht="409.5" spans="1:19">
      <c r="A62" s="4">
        <v>62</v>
      </c>
      <c r="B62" s="4" t="s">
        <v>132</v>
      </c>
      <c r="C62" s="5" t="s">
        <v>129</v>
      </c>
      <c r="D62" s="5" t="str">
        <f>VLOOKUP(B62,Sheet3!C:E,3,FALSE)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77户，做到贫困户卫生改厕全覆盖。</v>
      </c>
      <c r="E62" s="5" t="str">
        <f>VLOOKUP(B62,Sheet3!C:F,4,FALSE)</f>
        <v>项目按照普通建卡贫困户每户1400元、纳入河流改厕项目的建卡贫困户每户3000元的标准进行补助，改善贫困户居住环境，保障贫困户身体健康。</v>
      </c>
      <c r="F62" s="6">
        <f t="shared" si="0"/>
        <v>10.94</v>
      </c>
      <c r="G62" s="11">
        <v>1.14</v>
      </c>
      <c r="H62" s="10">
        <v>0</v>
      </c>
      <c r="I62" s="15">
        <v>9.8</v>
      </c>
      <c r="J62" s="13">
        <v>0</v>
      </c>
      <c r="K62" s="10">
        <v>0</v>
      </c>
      <c r="L62" s="6">
        <f t="shared" si="1"/>
        <v>10.94</v>
      </c>
      <c r="M62" s="11">
        <v>1.14</v>
      </c>
      <c r="N62" s="10">
        <v>0</v>
      </c>
      <c r="O62" s="15">
        <v>9.8</v>
      </c>
      <c r="P62" s="13">
        <v>0</v>
      </c>
      <c r="Q62" s="10">
        <v>0</v>
      </c>
      <c r="R62" s="14" t="s">
        <v>58</v>
      </c>
      <c r="S62" s="9" t="s">
        <v>59</v>
      </c>
    </row>
    <row r="63" ht="82.5" spans="1:19">
      <c r="A63" s="4">
        <v>63</v>
      </c>
      <c r="B63" s="4" t="s">
        <v>133</v>
      </c>
      <c r="C63" s="9" t="s">
        <v>134</v>
      </c>
      <c r="D63" s="5" t="e">
        <f>VLOOKUP(B63,Sheet3!C:E,3,FALSE)</f>
        <v>#N/A</v>
      </c>
      <c r="E63" s="5" t="e">
        <f>VLOOKUP(B63,Sheet3!C:F,4,FALSE)</f>
        <v>#N/A</v>
      </c>
      <c r="F63" s="6">
        <v>25</v>
      </c>
      <c r="G63" s="13">
        <v>0</v>
      </c>
      <c r="H63" s="15">
        <v>25</v>
      </c>
      <c r="I63" s="10">
        <v>0</v>
      </c>
      <c r="J63" s="13">
        <v>0</v>
      </c>
      <c r="K63" s="10">
        <v>0</v>
      </c>
      <c r="L63" s="6">
        <v>0</v>
      </c>
      <c r="M63" s="13">
        <v>0</v>
      </c>
      <c r="N63" s="15">
        <v>0</v>
      </c>
      <c r="O63" s="10">
        <v>0</v>
      </c>
      <c r="P63" s="13">
        <v>0</v>
      </c>
      <c r="Q63" s="10">
        <v>0</v>
      </c>
      <c r="R63" s="14" t="s">
        <v>52</v>
      </c>
      <c r="S63" s="9" t="s">
        <v>95</v>
      </c>
    </row>
    <row r="64" ht="409.5" spans="1:19">
      <c r="A64" s="4">
        <v>64</v>
      </c>
      <c r="B64" s="14" t="s">
        <v>135</v>
      </c>
      <c r="C64" s="9" t="s">
        <v>134</v>
      </c>
      <c r="D64" s="5" t="str">
        <f>VLOOKUP(B64,Sheet3!C:E,3,FALSE)</f>
        <v>一是有土地的农户（含脱贫户）可以通过土地流转给村集体经济入股“重庆市珑景妙生态农业专业合作社”，流转脱贫户的土地比一般农户高出10%支付租金。通过土地流转服务合作社，预计能带动约10余户脱贫户和80户一般农户获益，每户年预计增收500元以上。二是所有脱贫户加入“重庆市珑景妙生态专业合作社”，成为社员。2020—2022年每年每户脱贫户社员分产业扶持金480元。三是有意愿且有劳动能力的贫困人员优先在该业主公司中务工，获得务工收入，通过雇佣贫困户、脱贫户务工，人均75元/天，可解决脱贫户就业15人，每人季节性上班120天，可增加收入13.5万元。
四是采取引进业主的方式发展村级集体经济，引进种植人才和技术，可带动周边脱贫户及一般农户700户（400亩）发展种植柑橘产业增收。</v>
      </c>
      <c r="E64" s="5" t="str">
        <f>VLOOKUP(B64,Sheet3!C:F,4,FALSE)</f>
        <v>一是“重庆市珑景妙生态农业专业合作社”流转土地150亩，其中脱贫户10户，一般农户约80户，可给每户带来300元/亩/年的土地流转收入，共计每年4.5万元。二是村集体前3年平均每年收入4.5万元，以后每年按果园总收入的35%进行固定分红，预计每年分红31.5万元(40斤/每株×50株/亩×3元/斤×150亩×35%=31.5万元）。三是村集体经济投入“重庆市珑景妙生态专业合作社”80万元所形成的资产，与业主公司合作，业主公司只有资产使用权，无资产处置权和所有权，业主公司合作期满，“重庆市珑景妙生态农业专业合作社”无条件将资产使用权收回，这样就能保证集体经济资产的保值增值。</v>
      </c>
      <c r="F64" s="6">
        <f t="shared" ref="F64:F127" si="2">SUM(G64:K64)</f>
        <v>80</v>
      </c>
      <c r="G64" s="13">
        <v>0</v>
      </c>
      <c r="H64" s="6">
        <v>0</v>
      </c>
      <c r="I64" s="15">
        <v>80</v>
      </c>
      <c r="J64" s="10">
        <v>0</v>
      </c>
      <c r="K64" s="10">
        <v>0</v>
      </c>
      <c r="L64" s="6">
        <f t="shared" ref="L64:L127" si="3">SUM(M64:Q64)</f>
        <v>80</v>
      </c>
      <c r="M64" s="10">
        <v>0</v>
      </c>
      <c r="N64" s="10">
        <v>0</v>
      </c>
      <c r="O64" s="15">
        <v>80</v>
      </c>
      <c r="P64" s="10">
        <v>0</v>
      </c>
      <c r="Q64" s="10">
        <v>0</v>
      </c>
      <c r="R64" s="14" t="s">
        <v>24</v>
      </c>
      <c r="S64" s="9" t="s">
        <v>86</v>
      </c>
    </row>
    <row r="65" ht="148.5" spans="1:19">
      <c r="A65" s="4">
        <v>65</v>
      </c>
      <c r="B65" s="4" t="s">
        <v>136</v>
      </c>
      <c r="C65" s="5" t="s">
        <v>134</v>
      </c>
      <c r="D65" s="5" t="str">
        <f>VLOOKUP(B65,Sheet3!C:E,3,FALSE)</f>
        <v>通过建档立卡贫困户选择适合自身发展的产业进行转产增收，实现持续增收脱贫。</v>
      </c>
      <c r="E65" s="5" t="str">
        <f>VLOOKUP(B65,Sheet3!C:F,4,FALSE)</f>
        <v>项目按照不超过2000元到户帮扶，帮助贫困人口转产增收。</v>
      </c>
      <c r="F65" s="6">
        <f t="shared" si="2"/>
        <v>27.21</v>
      </c>
      <c r="G65" s="13">
        <v>0</v>
      </c>
      <c r="H65" s="8">
        <v>27.21</v>
      </c>
      <c r="I65" s="6">
        <v>0</v>
      </c>
      <c r="J65" s="13">
        <v>0</v>
      </c>
      <c r="K65" s="6">
        <v>0</v>
      </c>
      <c r="L65" s="6">
        <f t="shared" si="3"/>
        <v>8.1114</v>
      </c>
      <c r="M65" s="10">
        <v>0</v>
      </c>
      <c r="N65" s="15">
        <v>8.1114</v>
      </c>
      <c r="O65" s="10">
        <v>0</v>
      </c>
      <c r="P65" s="13">
        <v>0</v>
      </c>
      <c r="Q65" s="6">
        <v>0</v>
      </c>
      <c r="R65" s="14" t="s">
        <v>52</v>
      </c>
      <c r="S65" s="9" t="s">
        <v>53</v>
      </c>
    </row>
    <row r="66" ht="231" spans="1:19">
      <c r="A66" s="4">
        <v>66</v>
      </c>
      <c r="B66" s="5" t="s">
        <v>137</v>
      </c>
      <c r="C66" s="9" t="s">
        <v>134</v>
      </c>
      <c r="D66" s="5" t="str">
        <f>VLOOKUP(B66,Sheet3!C:E,3,FALSE)</f>
        <v>群众全程监督施工，通过改善交通条件，方便625人（其中建档立卡贫困户266人）生活出行并降低农产品运输成本。</v>
      </c>
      <c r="E66" s="5" t="str">
        <f>VLOOKUP(B66,Sheet3!C:F,4,FALSE)</f>
        <v>项目实施可解决清流镇龙井庙村625人（其中建档立卡贫困户266人）出行问题，可带动生猪、小家禽等产业发展。</v>
      </c>
      <c r="F66" s="6">
        <f t="shared" si="2"/>
        <v>245</v>
      </c>
      <c r="G66" s="13">
        <v>0</v>
      </c>
      <c r="H66" s="10">
        <v>140</v>
      </c>
      <c r="I66" s="15">
        <v>52.5</v>
      </c>
      <c r="J66" s="10">
        <v>0</v>
      </c>
      <c r="K66" s="10">
        <v>52.5</v>
      </c>
      <c r="L66" s="6">
        <f t="shared" si="3"/>
        <v>245</v>
      </c>
      <c r="M66" s="10">
        <v>0</v>
      </c>
      <c r="N66" s="10">
        <f>3.5*40</f>
        <v>140</v>
      </c>
      <c r="O66" s="16">
        <v>52.5</v>
      </c>
      <c r="P66" s="10">
        <v>0</v>
      </c>
      <c r="Q66" s="10">
        <v>52.5</v>
      </c>
      <c r="R66" s="14" t="s">
        <v>24</v>
      </c>
      <c r="S66" s="9" t="s">
        <v>55</v>
      </c>
    </row>
    <row r="67" ht="231" spans="1:19">
      <c r="A67" s="4">
        <v>67</v>
      </c>
      <c r="B67" s="5" t="s">
        <v>138</v>
      </c>
      <c r="C67" s="9" t="s">
        <v>134</v>
      </c>
      <c r="D67" s="5" t="str">
        <f>VLOOKUP(B67,Sheet3!C:E,3,FALSE)</f>
        <v>群众全程监督施工，通过改善交通条件，方便716人（其中建档立卡贫困户223人）生活出行并降低农产品运输成本。</v>
      </c>
      <c r="E67" s="5" t="str">
        <f>VLOOKUP(B67,Sheet3!C:F,4,FALSE)</f>
        <v>项目实施可解决清流镇马草村716人（其中建档立卡贫困户237人）出行问题，可带动生猪、小家禽等产业发展。</v>
      </c>
      <c r="F67" s="6">
        <f t="shared" si="2"/>
        <v>42</v>
      </c>
      <c r="G67" s="13">
        <v>0</v>
      </c>
      <c r="H67" s="10">
        <v>24</v>
      </c>
      <c r="I67" s="15">
        <v>9</v>
      </c>
      <c r="J67" s="10">
        <v>0</v>
      </c>
      <c r="K67" s="10">
        <v>9</v>
      </c>
      <c r="L67" s="6">
        <f t="shared" si="3"/>
        <v>39.525</v>
      </c>
      <c r="M67" s="10">
        <v>0</v>
      </c>
      <c r="N67" s="10">
        <f>0.6*40</f>
        <v>24</v>
      </c>
      <c r="O67" s="16">
        <v>6.525</v>
      </c>
      <c r="P67" s="10">
        <v>0</v>
      </c>
      <c r="Q67" s="10">
        <v>9</v>
      </c>
      <c r="R67" s="14" t="s">
        <v>24</v>
      </c>
      <c r="S67" s="9" t="s">
        <v>55</v>
      </c>
    </row>
    <row r="68" ht="231" spans="1:19">
      <c r="A68" s="4">
        <v>68</v>
      </c>
      <c r="B68" s="5" t="s">
        <v>139</v>
      </c>
      <c r="C68" s="9" t="s">
        <v>134</v>
      </c>
      <c r="D68" s="5" t="str">
        <f>VLOOKUP(B68,Sheet3!C:E,3,FALSE)</f>
        <v>群众全程监督施工，通过改善交通条件，方便1418人（其中建档立卡贫困户237人）生活出行并降低农产品运输成本。</v>
      </c>
      <c r="E68" s="5" t="str">
        <f>VLOOKUP(B68,Sheet3!C:F,4,FALSE)</f>
        <v>项目实施可解决清流镇马草村1418人（其中建档立卡贫困户223人）出行问题，可带动生猪、小家禽等产业发展。</v>
      </c>
      <c r="F68" s="6">
        <f t="shared" si="2"/>
        <v>105</v>
      </c>
      <c r="G68" s="13">
        <v>0</v>
      </c>
      <c r="H68" s="10">
        <v>60</v>
      </c>
      <c r="I68" s="15">
        <v>22.5</v>
      </c>
      <c r="J68" s="10">
        <v>0</v>
      </c>
      <c r="K68" s="10">
        <v>22.5</v>
      </c>
      <c r="L68" s="6">
        <f t="shared" si="3"/>
        <v>89.765</v>
      </c>
      <c r="M68" s="10">
        <v>0</v>
      </c>
      <c r="N68" s="10">
        <f>1.5*40</f>
        <v>60</v>
      </c>
      <c r="O68" s="16">
        <v>7.265</v>
      </c>
      <c r="P68" s="10">
        <v>0</v>
      </c>
      <c r="Q68" s="10">
        <v>22.5</v>
      </c>
      <c r="R68" s="14" t="s">
        <v>24</v>
      </c>
      <c r="S68" s="9" t="s">
        <v>55</v>
      </c>
    </row>
    <row r="69" ht="231" spans="1:19">
      <c r="A69" s="4">
        <v>69</v>
      </c>
      <c r="B69" s="5" t="s">
        <v>140</v>
      </c>
      <c r="C69" s="9" t="s">
        <v>134</v>
      </c>
      <c r="D69" s="5" t="str">
        <f>VLOOKUP(B69,Sheet3!C:E,3,FALSE)</f>
        <v>群众全程监督施工，通过改善交通条件，方便523人（其中建档立卡贫困户221人）生活出行并降低农产品运输成本。</v>
      </c>
      <c r="E69" s="5" t="str">
        <f>VLOOKUP(B69,Sheet3!C:F,4,FALSE)</f>
        <v>项目实施可解决清流镇清流社区523人（其中建档立卡贫困户221人）出行问题，可带动生猪、小家禽等产业发展。</v>
      </c>
      <c r="F69" s="6">
        <f t="shared" si="2"/>
        <v>224</v>
      </c>
      <c r="G69" s="13">
        <v>0</v>
      </c>
      <c r="H69" s="10">
        <v>128</v>
      </c>
      <c r="I69" s="15">
        <v>48</v>
      </c>
      <c r="J69" s="10">
        <v>0</v>
      </c>
      <c r="K69" s="10">
        <v>48</v>
      </c>
      <c r="L69" s="6">
        <f t="shared" si="3"/>
        <v>224</v>
      </c>
      <c r="M69" s="10">
        <v>0</v>
      </c>
      <c r="N69" s="10">
        <f>3.2*40</f>
        <v>128</v>
      </c>
      <c r="O69" s="16">
        <v>48</v>
      </c>
      <c r="P69" s="10">
        <v>0</v>
      </c>
      <c r="Q69" s="10">
        <v>48</v>
      </c>
      <c r="R69" s="14" t="s">
        <v>24</v>
      </c>
      <c r="S69" s="9" t="s">
        <v>55</v>
      </c>
    </row>
    <row r="70" ht="409.5" spans="1:19">
      <c r="A70" s="4">
        <v>70</v>
      </c>
      <c r="B70" s="4" t="s">
        <v>141</v>
      </c>
      <c r="C70" s="5" t="s">
        <v>134</v>
      </c>
      <c r="D70" s="5" t="str">
        <f>VLOOKUP(B70,Sheet3!C:E,3,FALSE)</f>
        <v>结合农村环境连片集中整治、“美丽乡村”“宜居村庄”建设、农村危旧房改造等工作，将农村卫生厕所改造一并纳入项目建设中统筹推进，按1400元/座标准统筹实施贫困户卫生厕所项目的实施，2020年拟实施162户，做到贫困户卫生改厕全覆盖。</v>
      </c>
      <c r="E70" s="5" t="str">
        <f>VLOOKUP(B70,Sheet3!C:F,4,FALSE)</f>
        <v>项目按照每户1400元的标准进行补助，改善贫困户居住环境，保障贫困户身体健康。</v>
      </c>
      <c r="F70" s="6">
        <f t="shared" si="2"/>
        <v>31.08</v>
      </c>
      <c r="G70" s="13">
        <v>0</v>
      </c>
      <c r="H70" s="10">
        <v>0</v>
      </c>
      <c r="I70" s="15">
        <v>31.08</v>
      </c>
      <c r="J70" s="13">
        <v>0</v>
      </c>
      <c r="K70" s="10">
        <v>0</v>
      </c>
      <c r="L70" s="6">
        <f t="shared" si="3"/>
        <v>18.725</v>
      </c>
      <c r="M70" s="13">
        <v>0</v>
      </c>
      <c r="N70" s="10">
        <v>0</v>
      </c>
      <c r="O70" s="15">
        <v>18.725</v>
      </c>
      <c r="P70" s="13">
        <v>0</v>
      </c>
      <c r="Q70" s="10">
        <v>0</v>
      </c>
      <c r="R70" s="14" t="s">
        <v>24</v>
      </c>
      <c r="S70" s="9" t="s">
        <v>59</v>
      </c>
    </row>
    <row r="71" ht="198" spans="1:19">
      <c r="A71" s="4">
        <v>71</v>
      </c>
      <c r="B71" s="12" t="s">
        <v>142</v>
      </c>
      <c r="C71" s="5" t="s">
        <v>143</v>
      </c>
      <c r="D71" s="5" t="str">
        <f>VLOOKUP(B71,Sheet3!C:E,3,FALSE)</f>
        <v>2户建档立卡贫困户自身参与危房改造，通过改善住房设施条件，有效降低2户贫困户在住房方面的支出</v>
      </c>
      <c r="E71" s="5" t="str">
        <f>VLOOKUP(B71,Sheet3!C:F,4,FALSE)</f>
        <v>项目按照D级3.5万元/户补助，C级1万元/户补助，可使受益人在住房方面达到安全水平。</v>
      </c>
      <c r="F71" s="6">
        <f t="shared" si="2"/>
        <v>4.5</v>
      </c>
      <c r="G71" s="13">
        <v>0</v>
      </c>
      <c r="H71" s="10">
        <v>0</v>
      </c>
      <c r="I71" s="15">
        <v>4.5</v>
      </c>
      <c r="J71" s="13">
        <v>0</v>
      </c>
      <c r="K71" s="10">
        <v>0</v>
      </c>
      <c r="L71" s="6">
        <f t="shared" si="3"/>
        <v>4.5</v>
      </c>
      <c r="M71" s="13">
        <v>0</v>
      </c>
      <c r="N71" s="10">
        <v>0</v>
      </c>
      <c r="O71" s="15">
        <v>4.5</v>
      </c>
      <c r="P71" s="13">
        <v>0</v>
      </c>
      <c r="Q71" s="10">
        <v>0</v>
      </c>
      <c r="R71" s="14" t="s">
        <v>24</v>
      </c>
      <c r="S71" s="9" t="s">
        <v>62</v>
      </c>
    </row>
    <row r="72" ht="148.5" spans="1:19">
      <c r="A72" s="4">
        <v>72</v>
      </c>
      <c r="B72" s="4" t="s">
        <v>144</v>
      </c>
      <c r="C72" s="5" t="s">
        <v>143</v>
      </c>
      <c r="D72" s="5" t="str">
        <f>VLOOKUP(B72,Sheet3!C:E,3,FALSE)</f>
        <v>通过建档立卡贫困户选择适合自身发展的产业进行转产增收，实现持续增收脱贫。</v>
      </c>
      <c r="E72" s="5" t="str">
        <f>VLOOKUP(B72,Sheet3!C:F,4,FALSE)</f>
        <v>项目按照不超过2000元到户帮扶，帮助贫困人口转产增收。</v>
      </c>
      <c r="F72" s="6">
        <f t="shared" si="2"/>
        <v>17.94</v>
      </c>
      <c r="G72" s="13">
        <v>0</v>
      </c>
      <c r="H72" s="6">
        <v>0</v>
      </c>
      <c r="I72" s="8">
        <v>17.94</v>
      </c>
      <c r="J72" s="6">
        <v>0</v>
      </c>
      <c r="K72" s="6">
        <v>0</v>
      </c>
      <c r="L72" s="6">
        <f t="shared" si="3"/>
        <v>13.88568</v>
      </c>
      <c r="M72" s="10">
        <v>0</v>
      </c>
      <c r="N72" s="10">
        <v>0</v>
      </c>
      <c r="O72" s="15">
        <v>13.88568</v>
      </c>
      <c r="P72" s="6">
        <v>0</v>
      </c>
      <c r="Q72" s="6">
        <v>0</v>
      </c>
      <c r="R72" s="20" t="s">
        <v>24</v>
      </c>
      <c r="S72" s="9" t="s">
        <v>53</v>
      </c>
    </row>
    <row r="73" ht="247.5" spans="1:19">
      <c r="A73" s="4">
        <v>73</v>
      </c>
      <c r="B73" s="5" t="s">
        <v>145</v>
      </c>
      <c r="C73" s="9" t="s">
        <v>143</v>
      </c>
      <c r="D73" s="5" t="str">
        <f>VLOOKUP(B73,Sheet3!C:E,3,FALSE)</f>
        <v>群众全程监督施工，通过改善交通条件，方便100人（其中建档立卡贫困户2人）生活出行并降低农产品运输成本。</v>
      </c>
      <c r="E73" s="5" t="str">
        <f>VLOOKUP(B73,Sheet3!C:F,4,FALSE)</f>
        <v>项目实施可解决清升镇罗汉寺村100人（其中建档立卡贫困户2人）出行问题，带动养殖龙虾180亩，种植柑桔50亩等产业发展。</v>
      </c>
      <c r="F73" s="6">
        <f t="shared" si="2"/>
        <v>135</v>
      </c>
      <c r="G73" s="13">
        <v>0</v>
      </c>
      <c r="H73" s="10">
        <v>40</v>
      </c>
      <c r="I73" s="15">
        <v>15</v>
      </c>
      <c r="J73" s="10">
        <v>0</v>
      </c>
      <c r="K73" s="10">
        <v>80</v>
      </c>
      <c r="L73" s="6">
        <f t="shared" si="3"/>
        <v>120</v>
      </c>
      <c r="M73" s="10">
        <v>0</v>
      </c>
      <c r="N73" s="10">
        <v>40</v>
      </c>
      <c r="O73" s="16">
        <v>0</v>
      </c>
      <c r="P73" s="10">
        <v>0</v>
      </c>
      <c r="Q73" s="10">
        <v>80</v>
      </c>
      <c r="R73" s="14" t="s">
        <v>24</v>
      </c>
      <c r="S73" s="9" t="s">
        <v>55</v>
      </c>
    </row>
    <row r="74" ht="264" spans="1:19">
      <c r="A74" s="4">
        <v>74</v>
      </c>
      <c r="B74" s="5" t="s">
        <v>146</v>
      </c>
      <c r="C74" s="9" t="s">
        <v>143</v>
      </c>
      <c r="D74" s="5" t="str">
        <f>VLOOKUP(B74,Sheet3!C:E,3,FALSE)</f>
        <v>群众全程监督施工，通过改善交通条件，方便300人（其中建档立卡贫困户4人）生活出行并降低农产品运输成本。</v>
      </c>
      <c r="E74" s="5" t="str">
        <f>VLOOKUP(B74,Sheet3!C:F,4,FALSE)</f>
        <v>项目实施可解决清升镇罗汉寺村300人（其中建档立卡贫困户4人）出行问题，带动一家生猪养殖、一个家庭农场种植果树，等产业发展。</v>
      </c>
      <c r="F74" s="6">
        <f t="shared" si="2"/>
        <v>190.4</v>
      </c>
      <c r="G74" s="13">
        <v>0</v>
      </c>
      <c r="H74" s="10">
        <v>112</v>
      </c>
      <c r="I74" s="15">
        <v>42</v>
      </c>
      <c r="J74" s="10">
        <v>0</v>
      </c>
      <c r="K74" s="10">
        <v>36.4</v>
      </c>
      <c r="L74" s="6">
        <f t="shared" si="3"/>
        <v>190.4</v>
      </c>
      <c r="M74" s="10">
        <v>0</v>
      </c>
      <c r="N74" s="10">
        <v>112</v>
      </c>
      <c r="O74" s="16">
        <v>42</v>
      </c>
      <c r="P74" s="10">
        <v>0</v>
      </c>
      <c r="Q74" s="10">
        <v>36.4</v>
      </c>
      <c r="R74" s="14" t="s">
        <v>24</v>
      </c>
      <c r="S74" s="9" t="s">
        <v>55</v>
      </c>
    </row>
    <row r="75" ht="409.5" spans="1:19">
      <c r="A75" s="4">
        <v>75</v>
      </c>
      <c r="B75" s="4" t="s">
        <v>147</v>
      </c>
      <c r="C75" s="5" t="s">
        <v>143</v>
      </c>
      <c r="D75" s="5" t="str">
        <f>VLOOKUP(B75,Sheet3!C:E,3,FALSE)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107户，做到贫困户卫生改厕全覆盖。</v>
      </c>
      <c r="E75" s="5" t="str">
        <f>VLOOKUP(B75,Sheet3!C:F,4,FALSE)</f>
        <v>项目按照普通建卡贫困户每户1400元、纳入河流改厕项目的建卡贫困户每户3000元的标准进行补助，改善贫困户居住环境，保障贫困户身体健康。</v>
      </c>
      <c r="F75" s="6">
        <f t="shared" si="2"/>
        <v>19.82</v>
      </c>
      <c r="G75" s="11">
        <v>10.86</v>
      </c>
      <c r="H75" s="10">
        <v>0</v>
      </c>
      <c r="I75" s="15">
        <v>8.96</v>
      </c>
      <c r="J75" s="13">
        <v>0</v>
      </c>
      <c r="K75" s="10">
        <v>0</v>
      </c>
      <c r="L75" s="6">
        <f t="shared" si="3"/>
        <v>8.96</v>
      </c>
      <c r="M75" s="11">
        <v>0</v>
      </c>
      <c r="N75" s="10">
        <v>0</v>
      </c>
      <c r="O75" s="15">
        <v>8.96</v>
      </c>
      <c r="P75" s="13">
        <v>0</v>
      </c>
      <c r="Q75" s="10">
        <v>0</v>
      </c>
      <c r="R75" s="14" t="s">
        <v>58</v>
      </c>
      <c r="S75" s="9" t="s">
        <v>59</v>
      </c>
    </row>
    <row r="76" ht="148.5" spans="1:19">
      <c r="A76" s="4">
        <v>76</v>
      </c>
      <c r="B76" s="4" t="s">
        <v>148</v>
      </c>
      <c r="C76" s="5" t="s">
        <v>15</v>
      </c>
      <c r="D76" s="5" t="str">
        <f>VLOOKUP(B76,Sheet3!C:E,3,FALSE)</f>
        <v>通过建档立卡贫困户选择适合自身发展的产业进行转产增收，实现持续增收脱贫。</v>
      </c>
      <c r="E76" s="5" t="str">
        <f>VLOOKUP(B76,Sheet3!C:F,4,FALSE)</f>
        <v>项目按照不超过2000元到户帮扶，帮助贫困人口转产增收。</v>
      </c>
      <c r="F76" s="6">
        <f t="shared" si="2"/>
        <v>54.85</v>
      </c>
      <c r="G76" s="13">
        <v>0</v>
      </c>
      <c r="H76" s="8">
        <v>54.85</v>
      </c>
      <c r="I76" s="6">
        <v>0</v>
      </c>
      <c r="J76" s="13">
        <v>0</v>
      </c>
      <c r="K76" s="6">
        <v>0</v>
      </c>
      <c r="L76" s="6">
        <f t="shared" si="3"/>
        <v>31.284</v>
      </c>
      <c r="M76" s="10">
        <v>0</v>
      </c>
      <c r="N76" s="15">
        <v>31.284</v>
      </c>
      <c r="O76" s="10">
        <v>0</v>
      </c>
      <c r="P76" s="13">
        <v>0</v>
      </c>
      <c r="Q76" s="6">
        <v>0</v>
      </c>
      <c r="R76" s="14" t="s">
        <v>52</v>
      </c>
      <c r="S76" s="9" t="s">
        <v>53</v>
      </c>
    </row>
    <row r="77" ht="409.5" spans="1:19">
      <c r="A77" s="4">
        <v>77</v>
      </c>
      <c r="B77" s="4" t="s">
        <v>149</v>
      </c>
      <c r="C77" s="5" t="s">
        <v>15</v>
      </c>
      <c r="D77" s="5" t="str">
        <f>VLOOKUP(B77,Sheet3!C:E,3,FALSE)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302户，做到贫困户卫生改厕全覆盖。</v>
      </c>
      <c r="E77" s="5" t="str">
        <f>VLOOKUP(B77,Sheet3!C:F,4,FALSE)</f>
        <v>项目按照普通建卡贫困户每户1400元、纳入河流改厕项目的建卡贫困户每户3000元的标准进行补助，改善贫困户居住环境，保障贫困户身体健康。</v>
      </c>
      <c r="F77" s="6">
        <f t="shared" si="2"/>
        <v>49.28</v>
      </c>
      <c r="G77" s="13">
        <v>0</v>
      </c>
      <c r="H77" s="10">
        <v>0</v>
      </c>
      <c r="I77" s="15">
        <v>49.28</v>
      </c>
      <c r="J77" s="13">
        <v>0</v>
      </c>
      <c r="K77" s="10">
        <v>0</v>
      </c>
      <c r="L77" s="6">
        <f t="shared" si="3"/>
        <v>42.28</v>
      </c>
      <c r="M77" s="13">
        <v>0</v>
      </c>
      <c r="N77" s="10">
        <v>0</v>
      </c>
      <c r="O77" s="15">
        <v>42.28</v>
      </c>
      <c r="P77" s="13">
        <v>0</v>
      </c>
      <c r="Q77" s="10">
        <v>0</v>
      </c>
      <c r="R77" s="14" t="s">
        <v>24</v>
      </c>
      <c r="S77" s="9" t="s">
        <v>59</v>
      </c>
    </row>
    <row r="78" ht="66" spans="1:19">
      <c r="A78" s="4">
        <v>78</v>
      </c>
      <c r="B78" s="4" t="s">
        <v>150</v>
      </c>
      <c r="C78" s="9" t="s">
        <v>151</v>
      </c>
      <c r="D78" s="5" t="e">
        <f>VLOOKUP(B78,Sheet3!C:E,3,FALSE)</f>
        <v>#N/A</v>
      </c>
      <c r="E78" s="5" t="e">
        <f>VLOOKUP(B78,Sheet3!C:F,4,FALSE)</f>
        <v>#N/A</v>
      </c>
      <c r="F78" s="6">
        <f t="shared" si="2"/>
        <v>90.18</v>
      </c>
      <c r="G78" s="11">
        <v>30.18</v>
      </c>
      <c r="H78" s="10">
        <v>0</v>
      </c>
      <c r="I78" s="15">
        <v>60</v>
      </c>
      <c r="J78" s="13">
        <v>0</v>
      </c>
      <c r="K78" s="10">
        <v>0</v>
      </c>
      <c r="L78" s="6">
        <f t="shared" si="3"/>
        <v>0</v>
      </c>
      <c r="M78" s="11">
        <v>0</v>
      </c>
      <c r="N78" s="10">
        <v>0</v>
      </c>
      <c r="O78" s="15">
        <v>0</v>
      </c>
      <c r="P78" s="13">
        <v>0</v>
      </c>
      <c r="Q78" s="10">
        <v>0</v>
      </c>
      <c r="R78" s="14" t="s">
        <v>58</v>
      </c>
      <c r="S78" s="9" t="s">
        <v>152</v>
      </c>
    </row>
    <row r="79" ht="409.5" spans="1:19">
      <c r="A79" s="4">
        <v>79</v>
      </c>
      <c r="B79" s="4" t="s">
        <v>153</v>
      </c>
      <c r="C79" s="9" t="s">
        <v>151</v>
      </c>
      <c r="D79" s="5" t="str">
        <f>VLOOKUP(B79,Sheet3!C:E,3,FALSE)</f>
        <v>宣传精准脱贫保，建档立卡贫困户积极参加精准脱贫保险，项目通过对参保人员名单进行公示，群众进行监督，建卡贫困户发生符合精准脱贫保险种理赔内容，保险公司及时进行理赔，有效降低建档立卡贫困户医疗、住房、意外事故等方面的支出</v>
      </c>
      <c r="E79" s="5" t="str">
        <f>VLOOKUP(B79,Sheet3!C:F,4,FALSE)</f>
        <v>项目按照每人130元标准为建档立卡贫困户21471人购买精准脱贫保，可切实减轻建档立卡贫困户各方面负担，保险承保一年</v>
      </c>
      <c r="F79" s="6">
        <f t="shared" si="2"/>
        <v>285</v>
      </c>
      <c r="G79" s="13">
        <v>0</v>
      </c>
      <c r="H79" s="15">
        <v>285</v>
      </c>
      <c r="I79" s="10">
        <v>0</v>
      </c>
      <c r="J79" s="13">
        <v>0</v>
      </c>
      <c r="K79" s="10">
        <v>0</v>
      </c>
      <c r="L79" s="6">
        <f t="shared" si="3"/>
        <v>279.123</v>
      </c>
      <c r="M79" s="13">
        <v>0</v>
      </c>
      <c r="N79" s="15">
        <v>279.123</v>
      </c>
      <c r="O79" s="10">
        <v>0</v>
      </c>
      <c r="P79" s="13">
        <v>0</v>
      </c>
      <c r="Q79" s="10">
        <v>0</v>
      </c>
      <c r="R79" s="14" t="s">
        <v>52</v>
      </c>
      <c r="S79" s="9" t="s">
        <v>154</v>
      </c>
    </row>
    <row r="80" ht="409.5" spans="1:19">
      <c r="A80" s="4">
        <v>80</v>
      </c>
      <c r="B80" s="4" t="s">
        <v>155</v>
      </c>
      <c r="C80" s="9" t="s">
        <v>151</v>
      </c>
      <c r="D80" s="5" t="str">
        <f>VLOOKUP(B80,Sheet3!C:E,3,FALSE)</f>
        <v>设立健康扶贫医疗基金，每年由区级财政资金、市级专项资金等补充基金池，保持基金规模稳定。区人力社保局和区卫生健康委牵头贫困户医疗保障工作。建档立卡贫困群众了解健康扶贫医疗基金，就医时，医疗机构自动识别，通过“一站式结算平台”进行费用自动报销。建档立卡贫困户报销后可切实减轻医疗方面支出。</v>
      </c>
      <c r="E80" s="5" t="str">
        <f>VLOOKUP(B80,Sheet3!C:F,4,FALSE)</f>
        <v>建档立卡贫困人口在医院就医后，符合条件的直接一站式结算，可使受益人减轻就医方面的实际负担。</v>
      </c>
      <c r="F80" s="6">
        <f t="shared" si="2"/>
        <v>345</v>
      </c>
      <c r="G80" s="13">
        <v>0</v>
      </c>
      <c r="H80" s="15">
        <v>345</v>
      </c>
      <c r="I80" s="10">
        <v>0</v>
      </c>
      <c r="J80" s="13">
        <v>0</v>
      </c>
      <c r="K80" s="10">
        <v>0</v>
      </c>
      <c r="L80" s="6">
        <f t="shared" si="3"/>
        <v>345</v>
      </c>
      <c r="M80" s="13">
        <v>0</v>
      </c>
      <c r="N80" s="15">
        <v>345</v>
      </c>
      <c r="O80" s="10">
        <v>0</v>
      </c>
      <c r="P80" s="13">
        <v>0</v>
      </c>
      <c r="Q80" s="10">
        <v>0</v>
      </c>
      <c r="R80" s="14" t="s">
        <v>52</v>
      </c>
      <c r="S80" s="9" t="s">
        <v>156</v>
      </c>
    </row>
    <row r="81" ht="396" spans="1:19">
      <c r="A81" s="4">
        <v>81</v>
      </c>
      <c r="B81" s="4" t="s">
        <v>157</v>
      </c>
      <c r="C81" s="9" t="s">
        <v>151</v>
      </c>
      <c r="D81" s="5" t="str">
        <f>VLOOKUP(B81,Sheet3!C:E,3,FALSE)</f>
        <v>建档立卡贫困户积极参加城乡居民医疗保险，并进行监督；区人力社保局和区卫生健康委牵头贫困户医疗保障工作，就医时按医保报销规定进行一站式结算，减少贫困户报销程序，并进一步减轻贫困人口医疗负担</v>
      </c>
      <c r="E81" s="5" t="str">
        <f>VLOOKUP(B81,Sheet3!C:F,4,FALSE)</f>
        <v>进一步提高建档立卡贫困人口医疗保障水平，确保贫困人口能及时享受相关扶贫医疗政策，减轻医疗负担</v>
      </c>
      <c r="F81" s="6">
        <f t="shared" si="2"/>
        <v>170</v>
      </c>
      <c r="G81" s="13">
        <v>0</v>
      </c>
      <c r="H81" s="15">
        <v>170</v>
      </c>
      <c r="I81" s="10">
        <v>0</v>
      </c>
      <c r="J81" s="13">
        <v>0</v>
      </c>
      <c r="K81" s="10">
        <v>0</v>
      </c>
      <c r="L81" s="6">
        <f t="shared" si="3"/>
        <v>0</v>
      </c>
      <c r="M81" s="13">
        <v>0</v>
      </c>
      <c r="N81" s="15">
        <v>0</v>
      </c>
      <c r="O81" s="10">
        <v>0</v>
      </c>
      <c r="P81" s="13">
        <v>0</v>
      </c>
      <c r="Q81" s="10">
        <v>0</v>
      </c>
      <c r="R81" s="14" t="s">
        <v>52</v>
      </c>
      <c r="S81" s="9" t="s">
        <v>158</v>
      </c>
    </row>
    <row r="82" ht="409.5" spans="1:19">
      <c r="A82" s="4">
        <v>82</v>
      </c>
      <c r="B82" s="4" t="s">
        <v>159</v>
      </c>
      <c r="C82" s="9" t="s">
        <v>151</v>
      </c>
      <c r="D82" s="5" t="str">
        <f>VLOOKUP(B82,Sheet3!C:E,3,FALSE)</f>
        <v>建档立卡贫困户提供身份证和账号等资料申请小额贷款，按银行同期基准利率由银行全额贴息，提供风险补偿金，贴息名单进行公示接受群众监督。项目实施减轻贫困人口资金压力，助推产业发展，增加贫困户收入。</v>
      </c>
      <c r="E82" s="5" t="str">
        <f>VLOOKUP(B82,Sheet3!C:F,4,FALSE)</f>
        <v>为扶贫小额信贷贷款提供风险补偿金和为建档立卡贫困户实施贷款贴息</v>
      </c>
      <c r="F82" s="6">
        <f t="shared" si="2"/>
        <v>205</v>
      </c>
      <c r="G82" s="13">
        <v>0</v>
      </c>
      <c r="H82" s="15">
        <v>205</v>
      </c>
      <c r="I82" s="10">
        <v>0</v>
      </c>
      <c r="J82" s="13">
        <v>0</v>
      </c>
      <c r="K82" s="10">
        <v>0</v>
      </c>
      <c r="L82" s="6">
        <f t="shared" si="3"/>
        <v>45.122685</v>
      </c>
      <c r="M82" s="13">
        <v>0</v>
      </c>
      <c r="N82" s="15">
        <v>45.122685</v>
      </c>
      <c r="O82" s="10">
        <v>0</v>
      </c>
      <c r="P82" s="13">
        <v>0</v>
      </c>
      <c r="Q82" s="10">
        <v>0</v>
      </c>
      <c r="R82" s="14" t="s">
        <v>52</v>
      </c>
      <c r="S82" s="9" t="s">
        <v>160</v>
      </c>
    </row>
    <row r="83" ht="148.5" spans="1:19">
      <c r="A83" s="4">
        <v>83</v>
      </c>
      <c r="B83" s="4" t="s">
        <v>161</v>
      </c>
      <c r="C83" s="9" t="s">
        <v>151</v>
      </c>
      <c r="D83" s="5" t="str">
        <f>VLOOKUP(B83,Sheet3!C:E,3,FALSE)</f>
        <v>完成扶贫档案收集归档，便于存档与查阅。通过项目公示，群众参与项目的监督。</v>
      </c>
      <c r="E83" s="5" t="str">
        <f>VLOOKUP(B83,Sheet3!C:F,4,FALSE)</f>
        <v>完成2019年度脱贫攻坚档案整理归档。</v>
      </c>
      <c r="F83" s="6">
        <f t="shared" si="2"/>
        <v>28</v>
      </c>
      <c r="G83" s="13">
        <v>0</v>
      </c>
      <c r="H83" s="10">
        <v>0</v>
      </c>
      <c r="I83" s="15">
        <v>28</v>
      </c>
      <c r="J83" s="13">
        <v>0</v>
      </c>
      <c r="K83" s="10">
        <v>0</v>
      </c>
      <c r="L83" s="6">
        <f t="shared" si="3"/>
        <v>0</v>
      </c>
      <c r="M83" s="13">
        <v>0</v>
      </c>
      <c r="N83" s="10">
        <v>0</v>
      </c>
      <c r="O83" s="15">
        <v>0</v>
      </c>
      <c r="P83" s="13">
        <v>0</v>
      </c>
      <c r="Q83" s="10">
        <v>0</v>
      </c>
      <c r="R83" s="14" t="s">
        <v>24</v>
      </c>
      <c r="S83" s="9" t="s">
        <v>162</v>
      </c>
    </row>
    <row r="84" ht="99" spans="1:19">
      <c r="A84" s="4">
        <v>84</v>
      </c>
      <c r="B84" s="4" t="s">
        <v>163</v>
      </c>
      <c r="C84" s="9" t="s">
        <v>151</v>
      </c>
      <c r="D84" s="5" t="str">
        <f>VLOOKUP(B84,Sheet3!C:E,3,FALSE)</f>
        <v>样本户参与，记账员录入，了解全区情况脱贫成效</v>
      </c>
      <c r="E84" s="5" t="str">
        <f>VLOOKUP(B84,Sheet3!C:F,4,FALSE)</f>
        <v>了解全区贫困现状，掌握脱贫攻坚成效巩固情况</v>
      </c>
      <c r="F84" s="6">
        <f t="shared" si="2"/>
        <v>25</v>
      </c>
      <c r="G84" s="13">
        <v>0</v>
      </c>
      <c r="H84" s="15">
        <v>25</v>
      </c>
      <c r="I84" s="10">
        <v>0</v>
      </c>
      <c r="J84" s="13">
        <v>0</v>
      </c>
      <c r="K84" s="10">
        <v>0</v>
      </c>
      <c r="L84" s="6">
        <f t="shared" si="3"/>
        <v>0</v>
      </c>
      <c r="M84" s="13">
        <v>0</v>
      </c>
      <c r="N84" s="15">
        <v>0</v>
      </c>
      <c r="O84" s="10">
        <v>0</v>
      </c>
      <c r="P84" s="13">
        <v>0</v>
      </c>
      <c r="Q84" s="10">
        <v>0</v>
      </c>
      <c r="R84" s="14" t="s">
        <v>52</v>
      </c>
      <c r="S84" s="9" t="s">
        <v>164</v>
      </c>
    </row>
    <row r="85" ht="396" spans="1:19">
      <c r="A85" s="4">
        <v>85</v>
      </c>
      <c r="B85" s="21" t="s">
        <v>165</v>
      </c>
      <c r="C85" s="9" t="s">
        <v>151</v>
      </c>
      <c r="D85" s="5" t="str">
        <f>VLOOKUP(B85,Sheet3!C:E,3,FALSE)</f>
        <v>重庆籍建档立卡贫困家庭本专科大学生在9月入学后进行网上申请，审核通过后进行公示接受群众监督，并通过银行打卡发放到学生手中，通过教育资助，可切实减轻建档立卡贫困户学生学费支出。
</v>
      </c>
      <c r="E85" s="5" t="str">
        <f>VLOOKUP(B85,Sheet3!C:F,4,FALSE)</f>
        <v>项目按照建档立卡贫困大学生每人每学年不超过8000元标准解决上大学支出大的问题</v>
      </c>
      <c r="F85" s="6">
        <f t="shared" si="2"/>
        <v>270</v>
      </c>
      <c r="G85" s="13">
        <v>0</v>
      </c>
      <c r="H85" s="15">
        <v>180</v>
      </c>
      <c r="I85" s="15">
        <v>90</v>
      </c>
      <c r="J85" s="13">
        <v>0</v>
      </c>
      <c r="K85" s="10">
        <v>0</v>
      </c>
      <c r="L85" s="6">
        <f t="shared" si="3"/>
        <v>0</v>
      </c>
      <c r="M85" s="13">
        <v>0</v>
      </c>
      <c r="N85" s="15">
        <v>0</v>
      </c>
      <c r="O85" s="15">
        <v>0</v>
      </c>
      <c r="P85" s="13">
        <v>0</v>
      </c>
      <c r="Q85" s="10">
        <v>0</v>
      </c>
      <c r="R85" s="14" t="s">
        <v>97</v>
      </c>
      <c r="S85" s="9" t="s">
        <v>166</v>
      </c>
    </row>
    <row r="86" ht="409.5" spans="1:19">
      <c r="A86" s="4">
        <v>86</v>
      </c>
      <c r="B86" s="4" t="s">
        <v>167</v>
      </c>
      <c r="C86" s="9" t="s">
        <v>151</v>
      </c>
      <c r="D86" s="5" t="str">
        <f>VLOOKUP(B86,Sheet3!C:E,3,FALSE)</f>
        <v>未脱贫建档立卡贫困户根据家庭情况提供身份证号码参加养老保险，项目建设按先买后补的方式进行补助，项目进行公示接受群众监督，项目实施切实减轻困难群体参保缴费负担，充分发挥现行社会保险政策作用，逐步提高社会保险待遇水平。</v>
      </c>
      <c r="E86" s="5" t="str">
        <f>VLOOKUP(B86,Sheet3!C:F,4,FALSE)</f>
        <v>避免贫困户因年老、疾病等原因陷入贫困</v>
      </c>
      <c r="F86" s="6">
        <f t="shared" si="2"/>
        <v>5</v>
      </c>
      <c r="G86" s="13">
        <v>0</v>
      </c>
      <c r="H86" s="10">
        <v>0</v>
      </c>
      <c r="I86" s="15">
        <v>5</v>
      </c>
      <c r="J86" s="13">
        <v>0</v>
      </c>
      <c r="K86" s="10">
        <v>0</v>
      </c>
      <c r="L86" s="6">
        <f t="shared" si="3"/>
        <v>0</v>
      </c>
      <c r="M86" s="13">
        <v>0</v>
      </c>
      <c r="N86" s="10">
        <v>0</v>
      </c>
      <c r="O86" s="15">
        <v>0</v>
      </c>
      <c r="P86" s="13">
        <v>0</v>
      </c>
      <c r="Q86" s="10">
        <v>0</v>
      </c>
      <c r="R86" s="14" t="s">
        <v>24</v>
      </c>
      <c r="S86" s="9" t="s">
        <v>168</v>
      </c>
    </row>
    <row r="87" ht="148.5" spans="1:19">
      <c r="A87" s="4">
        <v>87</v>
      </c>
      <c r="B87" s="4" t="s">
        <v>169</v>
      </c>
      <c r="C87" s="5" t="s">
        <v>170</v>
      </c>
      <c r="D87" s="5" t="str">
        <f>VLOOKUP(B87,Sheet3!C:E,3,FALSE)</f>
        <v>通过建档立卡贫困户选择适合自身发展的产业进行转产增收，实现持续增收脱贫。</v>
      </c>
      <c r="E87" s="5" t="str">
        <f>VLOOKUP(B87,Sheet3!C:F,4,FALSE)</f>
        <v>项目按照不超过2000元到户帮扶，帮助贫困人口转产增收。</v>
      </c>
      <c r="F87" s="6">
        <f t="shared" si="2"/>
        <v>41.14</v>
      </c>
      <c r="G87" s="13">
        <v>0</v>
      </c>
      <c r="H87" s="8">
        <v>41.14</v>
      </c>
      <c r="I87" s="6">
        <v>0</v>
      </c>
      <c r="J87" s="6">
        <v>0</v>
      </c>
      <c r="K87" s="6">
        <v>0</v>
      </c>
      <c r="L87" s="6">
        <f t="shared" si="3"/>
        <v>36.47125</v>
      </c>
      <c r="M87" s="10">
        <v>0</v>
      </c>
      <c r="N87" s="15">
        <v>36.47125</v>
      </c>
      <c r="O87" s="10">
        <v>0</v>
      </c>
      <c r="P87" s="6">
        <v>0</v>
      </c>
      <c r="Q87" s="6">
        <v>0</v>
      </c>
      <c r="R87" s="14" t="s">
        <v>52</v>
      </c>
      <c r="S87" s="9" t="s">
        <v>53</v>
      </c>
    </row>
    <row r="88" ht="247.5" spans="1:19">
      <c r="A88" s="4">
        <v>88</v>
      </c>
      <c r="B88" s="5" t="s">
        <v>171</v>
      </c>
      <c r="C88" s="9" t="s">
        <v>170</v>
      </c>
      <c r="D88" s="5" t="str">
        <f>VLOOKUP(B88,Sheet3!C:E,3,FALSE)</f>
        <v>群众全程监督施工，通过改善交通条件，方便2000人（其中建档立卡贫困户161人）生活出行并降低农产品运输成本。</v>
      </c>
      <c r="E88" s="5" t="str">
        <f>VLOOKUP(B88,Sheet3!C:F,4,FALSE)</f>
        <v>项目实施可解决荣隆镇先锋村、沙坝子村2000人（其中建档立卡贫困户161人）出行问题，可带动生猪、小家禽等产业发展。</v>
      </c>
      <c r="F88" s="6">
        <f t="shared" si="2"/>
        <v>195.77</v>
      </c>
      <c r="G88" s="13">
        <v>0</v>
      </c>
      <c r="H88" s="10">
        <v>112</v>
      </c>
      <c r="I88" s="15">
        <v>42</v>
      </c>
      <c r="J88" s="10">
        <v>0</v>
      </c>
      <c r="K88" s="10">
        <v>41.77</v>
      </c>
      <c r="L88" s="6">
        <f t="shared" si="3"/>
        <v>195.605</v>
      </c>
      <c r="M88" s="10">
        <v>0</v>
      </c>
      <c r="N88" s="10">
        <v>112</v>
      </c>
      <c r="O88" s="16">
        <v>41.835</v>
      </c>
      <c r="P88" s="10">
        <v>0</v>
      </c>
      <c r="Q88" s="10">
        <v>41.77</v>
      </c>
      <c r="R88" s="14" t="s">
        <v>24</v>
      </c>
      <c r="S88" s="9" t="s">
        <v>55</v>
      </c>
    </row>
    <row r="89" ht="409.5" spans="1:19">
      <c r="A89" s="4">
        <v>89</v>
      </c>
      <c r="B89" s="4" t="s">
        <v>172</v>
      </c>
      <c r="C89" s="5" t="s">
        <v>170</v>
      </c>
      <c r="D89" s="5" t="str">
        <f>VLOOKUP(B89,Sheet3!C:E,3,FALSE)</f>
        <v>结合农村环境连片集中整治、“美丽乡村”“宜居村庄”建设、农村危旧房改造等工作，将农村卫生厕所改造一并纳入项目建设中统筹推进，按1400元/座标准统筹实施贫困户卫生厕所项目的实施，2020年拟实施141户，做到贫困户卫生改厕全覆盖。</v>
      </c>
      <c r="E89" s="5" t="str">
        <f>VLOOKUP(B89,Sheet3!C:F,4,FALSE)</f>
        <v>项目按照每户1400元的标准进行补助，改善贫困户居住环境，保障贫困户身体健康。</v>
      </c>
      <c r="F89" s="6">
        <f t="shared" si="2"/>
        <v>19.74</v>
      </c>
      <c r="G89" s="11">
        <v>4.48</v>
      </c>
      <c r="H89" s="10">
        <v>0</v>
      </c>
      <c r="I89" s="15">
        <v>15.26</v>
      </c>
      <c r="J89" s="13">
        <v>0</v>
      </c>
      <c r="K89" s="10">
        <v>0</v>
      </c>
      <c r="L89" s="6">
        <f t="shared" si="3"/>
        <v>0</v>
      </c>
      <c r="M89" s="11">
        <v>0</v>
      </c>
      <c r="N89" s="10">
        <v>0</v>
      </c>
      <c r="O89" s="15">
        <v>0</v>
      </c>
      <c r="P89" s="13">
        <v>0</v>
      </c>
      <c r="Q89" s="10">
        <v>0</v>
      </c>
      <c r="R89" s="14" t="s">
        <v>58</v>
      </c>
      <c r="S89" s="9" t="s">
        <v>59</v>
      </c>
    </row>
    <row r="90" ht="148.5" spans="1:19">
      <c r="A90" s="4">
        <v>90</v>
      </c>
      <c r="B90" s="4" t="s">
        <v>173</v>
      </c>
      <c r="C90" s="5" t="s">
        <v>174</v>
      </c>
      <c r="D90" s="5" t="str">
        <f>VLOOKUP(B90,Sheet3!C:E,3,FALSE)</f>
        <v>通过建档立卡贫困户选择适合自身发展的产业进行转产增收，实现持续增收脱贫。</v>
      </c>
      <c r="E90" s="5" t="str">
        <f>VLOOKUP(B90,Sheet3!C:F,4,FALSE)</f>
        <v>项目按照不超过2000元到户帮扶，帮助贫困人口转产增收。</v>
      </c>
      <c r="F90" s="6">
        <f t="shared" si="2"/>
        <v>24.58</v>
      </c>
      <c r="G90" s="13">
        <v>0</v>
      </c>
      <c r="H90" s="8">
        <v>24.58</v>
      </c>
      <c r="I90" s="6">
        <v>0</v>
      </c>
      <c r="J90" s="13">
        <v>0</v>
      </c>
      <c r="K90" s="6">
        <v>0</v>
      </c>
      <c r="L90" s="6">
        <f t="shared" si="3"/>
        <v>24.58</v>
      </c>
      <c r="M90" s="10">
        <v>0</v>
      </c>
      <c r="N90" s="15">
        <v>24.58</v>
      </c>
      <c r="O90" s="10">
        <v>0</v>
      </c>
      <c r="P90" s="13">
        <v>0</v>
      </c>
      <c r="Q90" s="6">
        <v>0</v>
      </c>
      <c r="R90" s="14" t="s">
        <v>52</v>
      </c>
      <c r="S90" s="9" t="s">
        <v>53</v>
      </c>
    </row>
    <row r="91" ht="231" spans="1:19">
      <c r="A91" s="4">
        <v>91</v>
      </c>
      <c r="B91" s="5" t="s">
        <v>175</v>
      </c>
      <c r="C91" s="9" t="s">
        <v>174</v>
      </c>
      <c r="D91" s="5" t="str">
        <f>VLOOKUP(B91,Sheet3!C:E,3,FALSE)</f>
        <v>群众全程监督施工，通过改善交通条件，方便262人（其中建档立卡贫困户5人）生活出行并降低农产品运输成本。</v>
      </c>
      <c r="E91" s="5" t="str">
        <f>VLOOKUP(B91,Sheet3!C:F,4,FALSE)</f>
        <v>项目实施可解决双河街道金佛社区262人（其中建档立卡贫困户5人）出行问题，可带动生猪、小家禽等产业发展。</v>
      </c>
      <c r="F91" s="6">
        <f t="shared" si="2"/>
        <v>71.7</v>
      </c>
      <c r="G91" s="13">
        <v>0</v>
      </c>
      <c r="H91" s="10">
        <v>40</v>
      </c>
      <c r="I91" s="15">
        <v>15</v>
      </c>
      <c r="J91" s="10">
        <v>0</v>
      </c>
      <c r="K91" s="23">
        <v>16.7</v>
      </c>
      <c r="L91" s="6">
        <f t="shared" si="3"/>
        <v>63.01</v>
      </c>
      <c r="M91" s="23">
        <v>0</v>
      </c>
      <c r="N91" s="23">
        <v>40</v>
      </c>
      <c r="O91" s="16">
        <v>6.31</v>
      </c>
      <c r="P91" s="10">
        <v>0</v>
      </c>
      <c r="Q91" s="23">
        <v>16.7</v>
      </c>
      <c r="R91" s="14" t="s">
        <v>24</v>
      </c>
      <c r="S91" s="9" t="s">
        <v>55</v>
      </c>
    </row>
    <row r="92" ht="231" spans="1:19">
      <c r="A92" s="4">
        <v>92</v>
      </c>
      <c r="B92" s="5" t="s">
        <v>176</v>
      </c>
      <c r="C92" s="9" t="s">
        <v>174</v>
      </c>
      <c r="D92" s="5" t="str">
        <f>VLOOKUP(B92,Sheet3!C:E,3,FALSE)</f>
        <v>群众全程监督施工，通过改善交通条件，方便1106人（其中建档立卡贫困户8人）生活出行并降低农产品运输成本。</v>
      </c>
      <c r="E92" s="5" t="str">
        <f>VLOOKUP(B92,Sheet3!C:F,4,FALSE)</f>
        <v>项目实施可解决双河街道排山坳社区1106人（其中建档立卡贫困户8人）出行问题，可带动生猪、小家禽等产业发展。</v>
      </c>
      <c r="F92" s="6">
        <f t="shared" si="2"/>
        <v>262.7924</v>
      </c>
      <c r="G92" s="13">
        <v>0</v>
      </c>
      <c r="H92" s="10">
        <v>128</v>
      </c>
      <c r="I92" s="15">
        <v>48</v>
      </c>
      <c r="J92" s="10">
        <v>0</v>
      </c>
      <c r="K92" s="23">
        <v>86.7924</v>
      </c>
      <c r="L92" s="6">
        <f t="shared" si="3"/>
        <v>250.9674</v>
      </c>
      <c r="M92" s="23">
        <v>0</v>
      </c>
      <c r="N92" s="23">
        <v>128</v>
      </c>
      <c r="O92" s="16">
        <v>36.175</v>
      </c>
      <c r="P92" s="10">
        <v>0</v>
      </c>
      <c r="Q92" s="23">
        <v>86.7924</v>
      </c>
      <c r="R92" s="14" t="s">
        <v>24</v>
      </c>
      <c r="S92" s="9" t="s">
        <v>55</v>
      </c>
    </row>
    <row r="93" ht="231" spans="1:19">
      <c r="A93" s="4">
        <v>93</v>
      </c>
      <c r="B93" s="5" t="s">
        <v>177</v>
      </c>
      <c r="C93" s="9" t="s">
        <v>174</v>
      </c>
      <c r="D93" s="5" t="str">
        <f>VLOOKUP(B93,Sheet3!C:E,3,FALSE)</f>
        <v>群众全程监督施工，通过改善交通条件，方便460人（其中建档立卡贫困户4人）生活出行并降低农产品运输成本。</v>
      </c>
      <c r="E93" s="5" t="str">
        <f>VLOOKUP(B93,Sheet3!C:F,4,FALSE)</f>
        <v>项目实施可解决双河街道许家沟社区460人（其中建档立卡贫困户4人）出行问题，可带动生猪、小家禽等产业发展。</v>
      </c>
      <c r="F93" s="6">
        <f t="shared" si="2"/>
        <v>110.755432</v>
      </c>
      <c r="G93" s="13">
        <v>0</v>
      </c>
      <c r="H93" s="10">
        <v>64</v>
      </c>
      <c r="I93" s="15">
        <v>24</v>
      </c>
      <c r="J93" s="10">
        <v>0</v>
      </c>
      <c r="K93" s="23">
        <v>22.755432</v>
      </c>
      <c r="L93" s="6">
        <f t="shared" si="3"/>
        <v>109.325432</v>
      </c>
      <c r="M93" s="23">
        <v>0</v>
      </c>
      <c r="N93" s="23">
        <v>64</v>
      </c>
      <c r="O93" s="16">
        <v>22.57</v>
      </c>
      <c r="P93" s="10">
        <v>0</v>
      </c>
      <c r="Q93" s="23">
        <v>22.755432</v>
      </c>
      <c r="R93" s="14" t="s">
        <v>24</v>
      </c>
      <c r="S93" s="9" t="s">
        <v>55</v>
      </c>
    </row>
    <row r="94" ht="231" spans="1:19">
      <c r="A94" s="4">
        <v>94</v>
      </c>
      <c r="B94" s="5" t="s">
        <v>178</v>
      </c>
      <c r="C94" s="9" t="s">
        <v>174</v>
      </c>
      <c r="D94" s="5" t="str">
        <f>VLOOKUP(B94,Sheet3!C:E,3,FALSE)</f>
        <v>群众全程监督施工，通过改善交通条件，方便482人（其中建档立卡贫困户6人）生活出行并降低农产品运输成本。</v>
      </c>
      <c r="E94" s="5" t="str">
        <f>VLOOKUP(B94,Sheet3!C:F,4,FALSE)</f>
        <v>项目实施可解决双河街道鱼苗社区482人（其中建档立卡贫困户6人）出行问题，可带动生猪、小家禽等产业发展。</v>
      </c>
      <c r="F94" s="6">
        <f t="shared" si="2"/>
        <v>64.8026</v>
      </c>
      <c r="G94" s="13">
        <v>0</v>
      </c>
      <c r="H94" s="10">
        <v>36</v>
      </c>
      <c r="I94" s="15">
        <v>13.5</v>
      </c>
      <c r="J94" s="10">
        <v>0</v>
      </c>
      <c r="K94" s="23">
        <v>15.3026</v>
      </c>
      <c r="L94" s="6">
        <f t="shared" si="3"/>
        <v>64.7476</v>
      </c>
      <c r="M94" s="23">
        <v>0</v>
      </c>
      <c r="N94" s="23">
        <v>36</v>
      </c>
      <c r="O94" s="16">
        <v>13.445</v>
      </c>
      <c r="P94" s="10">
        <v>0</v>
      </c>
      <c r="Q94" s="23">
        <v>15.3026</v>
      </c>
      <c r="R94" s="14" t="s">
        <v>24</v>
      </c>
      <c r="S94" s="9" t="s">
        <v>55</v>
      </c>
    </row>
    <row r="95" ht="409.5" spans="1:19">
      <c r="A95" s="4">
        <v>95</v>
      </c>
      <c r="B95" s="4" t="s">
        <v>179</v>
      </c>
      <c r="C95" s="5" t="s">
        <v>174</v>
      </c>
      <c r="D95" s="5" t="str">
        <f>VLOOKUP(B95,Sheet3!C:E,3,FALSE)</f>
        <v>结合农村环境连片集中整治、“美丽乡村”“宜居村庄”建设、农村危旧房改造等工作，将农村卫生厕所改造一并纳入项目建设中统筹推进，按1400元/座标准统筹实施贫困户卫生厕所项目的实施，2020年拟实施146户，做到贫困户卫生改厕全覆盖。</v>
      </c>
      <c r="E95" s="5" t="str">
        <f>VLOOKUP(B95,Sheet3!C:F,4,FALSE)</f>
        <v>项目按照每户1400元的标准进行补助，改善贫困户居住环境，保障贫困户身体健康。</v>
      </c>
      <c r="F95" s="6">
        <f t="shared" si="2"/>
        <v>20.44</v>
      </c>
      <c r="G95" s="11">
        <v>4.9</v>
      </c>
      <c r="H95" s="10">
        <v>0</v>
      </c>
      <c r="I95" s="15">
        <v>15.54</v>
      </c>
      <c r="J95" s="13">
        <v>0</v>
      </c>
      <c r="K95" s="10">
        <v>0</v>
      </c>
      <c r="L95" s="6">
        <f t="shared" si="3"/>
        <v>14</v>
      </c>
      <c r="M95" s="11">
        <v>0</v>
      </c>
      <c r="N95" s="10">
        <v>0</v>
      </c>
      <c r="O95" s="15">
        <v>14</v>
      </c>
      <c r="P95" s="13">
        <v>0</v>
      </c>
      <c r="Q95" s="10">
        <v>0</v>
      </c>
      <c r="R95" s="14" t="s">
        <v>58</v>
      </c>
      <c r="S95" s="9" t="s">
        <v>59</v>
      </c>
    </row>
    <row r="96" ht="198" spans="1:19">
      <c r="A96" s="4">
        <v>96</v>
      </c>
      <c r="B96" s="12" t="s">
        <v>180</v>
      </c>
      <c r="C96" s="5" t="s">
        <v>181</v>
      </c>
      <c r="D96" s="5" t="str">
        <f>VLOOKUP(B96,Sheet3!C:E,3,FALSE)</f>
        <v>1户建档立卡贫困户自身参与危房改造，通过改善住房设施条件，有效降低1户贫困户在住房方面的支出</v>
      </c>
      <c r="E96" s="5" t="str">
        <f>VLOOKUP(B96,Sheet3!C:F,4,FALSE)</f>
        <v>项目按照D级3.5万元/户补助，C级1万元/户补助，可使受益人在住房方面达到安全水平。</v>
      </c>
      <c r="F96" s="6">
        <f t="shared" si="2"/>
        <v>1</v>
      </c>
      <c r="G96" s="13">
        <v>0</v>
      </c>
      <c r="H96" s="10">
        <v>0</v>
      </c>
      <c r="I96" s="15">
        <v>1</v>
      </c>
      <c r="J96" s="13">
        <v>0</v>
      </c>
      <c r="K96" s="10">
        <v>0</v>
      </c>
      <c r="L96" s="6">
        <f t="shared" si="3"/>
        <v>1</v>
      </c>
      <c r="M96" s="13">
        <v>0</v>
      </c>
      <c r="N96" s="10">
        <v>0</v>
      </c>
      <c r="O96" s="15">
        <v>1</v>
      </c>
      <c r="P96" s="13">
        <v>0</v>
      </c>
      <c r="Q96" s="10">
        <v>0</v>
      </c>
      <c r="R96" s="14" t="s">
        <v>24</v>
      </c>
      <c r="S96" s="9" t="s">
        <v>62</v>
      </c>
    </row>
    <row r="97" ht="148.5" spans="1:19">
      <c r="A97" s="4">
        <v>97</v>
      </c>
      <c r="B97" s="4" t="s">
        <v>182</v>
      </c>
      <c r="C97" s="5" t="s">
        <v>181</v>
      </c>
      <c r="D97" s="5" t="str">
        <f>VLOOKUP(B97,Sheet3!C:E,3,FALSE)</f>
        <v>通过建档立卡贫困户选择适合自身发展的产业进行转产增收，实现持续增收脱贫。</v>
      </c>
      <c r="E97" s="5" t="str">
        <f>VLOOKUP(B97,Sheet3!C:F,4,FALSE)</f>
        <v>项目按照不超过2000元到户帮扶，帮助贫困人口转产增收。</v>
      </c>
      <c r="F97" s="6">
        <f t="shared" si="2"/>
        <v>38.37</v>
      </c>
      <c r="G97" s="13">
        <v>0</v>
      </c>
      <c r="H97" s="6">
        <v>0</v>
      </c>
      <c r="I97" s="8">
        <v>38.37</v>
      </c>
      <c r="J97" s="6">
        <v>0</v>
      </c>
      <c r="K97" s="6">
        <v>0</v>
      </c>
      <c r="L97" s="6">
        <f t="shared" si="3"/>
        <v>19.12015</v>
      </c>
      <c r="M97" s="10">
        <v>0</v>
      </c>
      <c r="N97" s="10">
        <v>0</v>
      </c>
      <c r="O97" s="15">
        <v>19.12015</v>
      </c>
      <c r="P97" s="6">
        <v>0</v>
      </c>
      <c r="Q97" s="6">
        <v>0</v>
      </c>
      <c r="R97" s="20" t="s">
        <v>24</v>
      </c>
      <c r="S97" s="9" t="s">
        <v>53</v>
      </c>
    </row>
    <row r="98" ht="409.5" spans="1:19">
      <c r="A98" s="4">
        <v>98</v>
      </c>
      <c r="B98" s="14" t="s">
        <v>183</v>
      </c>
      <c r="C98" s="9" t="s">
        <v>181</v>
      </c>
      <c r="D98" s="5" t="str">
        <f>VLOOKUP(B98,Sheet3!C:E,3,FALSE)</f>
        <v>1.贫困户可享受村级集体经济提供的产前、产中、产后服务。项目产生收益后，纯收益的10%作为村集体经济收入用于村级集体经济扩大发展，纯收益的10%用于村公益事业，纯收益的80%用于本村贫困户分红及种苗补助，分红期限三年，三年后扶贫产业发展转为乡村振兴产业发展资金，由村集体统筹使用。2. 一是有土地的贫困户在此项目中获得土地入股收益，二是优先保障有劳动能力的贫困户在此项目中务工，获得务工收益，三是无劳动力及弱劳动力贫困户参与项目宣传、售后服务力所能及的义务劳动、乡村整治行动、家族卫生评比达标后获得分红收益。3. 培训一批新型农民，培养科技示范户50户、种植能手80人、技术骨干200人，培训新型农民2000人次，发放培训技术资料5000份。4. 采取以技术支撑+生产资料提供+销售保障的模式，引导发展蔬菜产业，带动贫困户及其他农户种植辣椒及榨菜等蔬菜，发展农户种植榨菜1000亩、辣椒500亩，优先为贫困户提供务工岗位。</v>
      </c>
      <c r="E98" s="5" t="str">
        <f>VLOOKUP(B98,Sheet3!C:F,4,FALSE)</f>
        <v>收购500亩鲜辣椒与1000亩榨菜进行粗加工后销售。为贫困户提供生产资料、产品销售、农产品运输等免费服务，与农户签订订单收购协议，保护价收购农户种植的蔬菜。1.上半年辣椒项目：以不低于1600元/吨（保低价）进行收购500亩海椒，巩付农业公司通过筛选包装后销售给重庆首创农业发展有限公司，预计纯收入可达5万元以上。2.下半年榨菜项目：以不低于550元/吨（保低价）收购1000亩榨菜，通过腌制窖池粗加工后销售给涪陵榨菜公司，预计纯收入可达5万元以上。如果市场低于该价格，就以保护价收购，如果市场高于该价格，就按市场价格收购。带动在家且有劳动力的贫困户有90户154人产业发展。</v>
      </c>
      <c r="F98" s="6">
        <f t="shared" si="2"/>
        <v>80</v>
      </c>
      <c r="G98" s="13">
        <v>0</v>
      </c>
      <c r="H98" s="6">
        <v>0</v>
      </c>
      <c r="I98" s="15">
        <v>80</v>
      </c>
      <c r="J98" s="10">
        <v>0</v>
      </c>
      <c r="K98" s="10">
        <v>0</v>
      </c>
      <c r="L98" s="6">
        <f t="shared" si="3"/>
        <v>40</v>
      </c>
      <c r="M98" s="10">
        <v>0</v>
      </c>
      <c r="N98" s="10">
        <v>0</v>
      </c>
      <c r="O98" s="15">
        <v>40</v>
      </c>
      <c r="P98" s="10">
        <v>0</v>
      </c>
      <c r="Q98" s="10">
        <v>0</v>
      </c>
      <c r="R98" s="14" t="s">
        <v>24</v>
      </c>
      <c r="S98" s="9" t="s">
        <v>86</v>
      </c>
    </row>
    <row r="99" ht="409.5" spans="1:19">
      <c r="A99" s="4">
        <v>99</v>
      </c>
      <c r="B99" s="14" t="s">
        <v>184</v>
      </c>
      <c r="C99" s="9" t="s">
        <v>181</v>
      </c>
      <c r="D99" s="5" t="str">
        <f>VLOOKUP(B99,Sheet3!C:E,3,FALSE)</f>
        <v>全村现有贫困户（未脱贫）5户13人、贫困户（已脱贫享受政策）131户462人，除不享受政策22户脱贫户外的114户,其中外出户11户（37人），100%全覆盖。通过资产收益联结、订单生产联结、生产托管联结、劳务务工联结带动贫困户脱贫增收。</v>
      </c>
      <c r="E99" s="5" t="str">
        <f>VLOOKUP(B99,Sheet3!C:F,4,FALSE)</f>
        <v>项目实施后，当年见成效。一是主要利用建设加工车间进行鲜花椒粗加工销售产生效益。购买贫困户、脱贫户8万斤鲜花椒进行加工，每5斤鲜花椒可烘干1斤干花椒，可得到1.6万斤干花椒，预计销售额可达40万元，除去当年各类支出纯收入可达5万元。二是通过建设加工车间预计吸纳贫困户（脱贫户）20人务工，根据加工车间工作时间和要求，每人每天可获得务工收入60元-100元。</v>
      </c>
      <c r="F99" s="6">
        <f t="shared" si="2"/>
        <v>75</v>
      </c>
      <c r="G99" s="13">
        <v>0</v>
      </c>
      <c r="H99" s="6">
        <v>0</v>
      </c>
      <c r="I99" s="15">
        <v>75</v>
      </c>
      <c r="J99" s="10">
        <v>0</v>
      </c>
      <c r="K99" s="10">
        <v>0</v>
      </c>
      <c r="L99" s="6">
        <f t="shared" si="3"/>
        <v>35</v>
      </c>
      <c r="M99" s="10">
        <v>0</v>
      </c>
      <c r="N99" s="10">
        <v>0</v>
      </c>
      <c r="O99" s="15">
        <v>35</v>
      </c>
      <c r="P99" s="10">
        <v>0</v>
      </c>
      <c r="Q99" s="10">
        <v>0</v>
      </c>
      <c r="R99" s="14" t="s">
        <v>24</v>
      </c>
      <c r="S99" s="9" t="s">
        <v>86</v>
      </c>
    </row>
    <row r="100" ht="231" spans="1:19">
      <c r="A100" s="4">
        <v>100</v>
      </c>
      <c r="B100" s="22" t="s">
        <v>185</v>
      </c>
      <c r="C100" s="9" t="s">
        <v>181</v>
      </c>
      <c r="D100" s="5" t="str">
        <f>VLOOKUP(B100,Sheet3!C:E,3,FALSE)</f>
        <v>项目实施可解决铜鼓镇共和村500人（其中建档立卡贫困户24人）出行问题，可带动生猪、小家禽、花椒等产业发展。</v>
      </c>
      <c r="E100" s="5" t="str">
        <f>VLOOKUP(B100,Sheet3!C:F,4,FALSE)</f>
        <v>项目实施可解决铜鼓镇共和村500人（其中建档立卡贫困户24人）出行问题，可带动生猪、小家禽、花椒等产业发展。</v>
      </c>
      <c r="F100" s="6">
        <f t="shared" si="2"/>
        <v>257.56</v>
      </c>
      <c r="G100" s="13">
        <v>0</v>
      </c>
      <c r="H100" s="10">
        <v>122</v>
      </c>
      <c r="I100" s="15">
        <v>45.75</v>
      </c>
      <c r="J100" s="10">
        <v>0</v>
      </c>
      <c r="K100" s="10">
        <v>89.81</v>
      </c>
      <c r="L100" s="6">
        <f t="shared" si="3"/>
        <v>211.81</v>
      </c>
      <c r="M100" s="10">
        <v>0</v>
      </c>
      <c r="N100" s="10">
        <v>122</v>
      </c>
      <c r="O100" s="16">
        <v>0</v>
      </c>
      <c r="P100" s="10">
        <v>0</v>
      </c>
      <c r="Q100" s="10">
        <v>89.81</v>
      </c>
      <c r="R100" s="14" t="s">
        <v>24</v>
      </c>
      <c r="S100" s="9" t="s">
        <v>55</v>
      </c>
    </row>
    <row r="101" ht="231" spans="1:19">
      <c r="A101" s="4">
        <v>101</v>
      </c>
      <c r="B101" s="22" t="s">
        <v>186</v>
      </c>
      <c r="C101" s="9" t="s">
        <v>181</v>
      </c>
      <c r="D101" s="5" t="str">
        <f>VLOOKUP(B101,Sheet3!C:E,3,FALSE)</f>
        <v>项目实施可解决铜鼓镇共和村1400人（其中建档立卡贫困户121人）出行问题，可带动生猪、小家禽、花椒等产业发展。</v>
      </c>
      <c r="E101" s="5" t="str">
        <f>VLOOKUP(B101,Sheet3!C:F,4,FALSE)</f>
        <v>项目实施可解决铜鼓镇共和村1400人（其中建档立卡贫困户121人）出行问题，可带动生猪、小家禽、花椒等产业发展。</v>
      </c>
      <c r="F101" s="6">
        <f t="shared" si="2"/>
        <v>275.65</v>
      </c>
      <c r="G101" s="13">
        <v>0</v>
      </c>
      <c r="H101" s="10">
        <v>114</v>
      </c>
      <c r="I101" s="15">
        <v>99.75</v>
      </c>
      <c r="J101" s="10">
        <v>0</v>
      </c>
      <c r="K101" s="10">
        <v>61.9</v>
      </c>
      <c r="L101" s="6">
        <f t="shared" si="3"/>
        <v>175.9</v>
      </c>
      <c r="M101" s="10">
        <v>0</v>
      </c>
      <c r="N101" s="10">
        <v>114</v>
      </c>
      <c r="O101" s="16">
        <v>0</v>
      </c>
      <c r="P101" s="10">
        <v>0</v>
      </c>
      <c r="Q101" s="10">
        <v>61.9</v>
      </c>
      <c r="R101" s="14" t="s">
        <v>24</v>
      </c>
      <c r="S101" s="9" t="s">
        <v>55</v>
      </c>
    </row>
    <row r="102" ht="231" spans="1:19">
      <c r="A102" s="4">
        <v>102</v>
      </c>
      <c r="B102" s="22" t="s">
        <v>187</v>
      </c>
      <c r="C102" s="9" t="s">
        <v>181</v>
      </c>
      <c r="D102" s="5" t="str">
        <f>VLOOKUP(B102,Sheet3!C:E,3,FALSE)</f>
        <v>群众全程监督施工，通过改善交通条件，方便1800人（其中建档立卡贫困户154人）生活出行并降低农产品运输成本。</v>
      </c>
      <c r="E102" s="5" t="str">
        <f>VLOOKUP(B102,Sheet3!C:F,4,FALSE)</f>
        <v>项目实施可解决铜鼓镇刘骥村1800人（其中建档立卡贫困户154人）出行问题，可带动生猪、小家禽等产业发展。</v>
      </c>
      <c r="F102" s="6">
        <f t="shared" si="2"/>
        <v>294.55</v>
      </c>
      <c r="G102" s="13">
        <v>0</v>
      </c>
      <c r="H102" s="10">
        <v>154</v>
      </c>
      <c r="I102" s="15">
        <v>57.75</v>
      </c>
      <c r="J102" s="10">
        <v>0</v>
      </c>
      <c r="K102" s="10">
        <v>82.8</v>
      </c>
      <c r="L102" s="6">
        <f t="shared" si="3"/>
        <v>236.8</v>
      </c>
      <c r="M102" s="10">
        <v>0</v>
      </c>
      <c r="N102" s="10">
        <v>154</v>
      </c>
      <c r="O102" s="16">
        <v>0</v>
      </c>
      <c r="P102" s="10">
        <v>0</v>
      </c>
      <c r="Q102" s="10">
        <v>82.8</v>
      </c>
      <c r="R102" s="14" t="s">
        <v>24</v>
      </c>
      <c r="S102" s="9" t="s">
        <v>55</v>
      </c>
    </row>
    <row r="103" ht="264" spans="1:19">
      <c r="A103" s="4">
        <v>103</v>
      </c>
      <c r="B103" s="5" t="s">
        <v>188</v>
      </c>
      <c r="C103" s="9" t="s">
        <v>181</v>
      </c>
      <c r="D103" s="5" t="str">
        <f>VLOOKUP(B103,Sheet3!C:E,3,FALSE)</f>
        <v>群众全程监督施工，通过改善交通条件，方便650人（其中建档立卡贫困户68人）生活出行并降低农产品运输成本，促进乡村旅游发展。</v>
      </c>
      <c r="E103" s="5" t="str">
        <f>VLOOKUP(B103,Sheet3!C:F,4,FALSE)</f>
        <v>项目实施可解决铜鼓镇刘骥村650人（其中建档立卡贫困户68人）出行问题，可带动铜鼓山红色旅游、辖区生猪、小家禽等产业发展。</v>
      </c>
      <c r="F103" s="6">
        <f t="shared" si="2"/>
        <v>192.71</v>
      </c>
      <c r="G103" s="13">
        <v>84</v>
      </c>
      <c r="H103" s="10">
        <v>0</v>
      </c>
      <c r="I103" s="15">
        <v>31.5</v>
      </c>
      <c r="J103" s="10">
        <v>0</v>
      </c>
      <c r="K103" s="10">
        <v>77.21</v>
      </c>
      <c r="L103" s="6">
        <f t="shared" si="3"/>
        <v>161.21</v>
      </c>
      <c r="M103" s="10">
        <v>84</v>
      </c>
      <c r="N103" s="10">
        <v>0</v>
      </c>
      <c r="O103" s="16">
        <v>0</v>
      </c>
      <c r="P103" s="10">
        <v>0</v>
      </c>
      <c r="Q103" s="10">
        <v>77.21</v>
      </c>
      <c r="R103" s="14" t="s">
        <v>24</v>
      </c>
      <c r="S103" s="9" t="s">
        <v>55</v>
      </c>
    </row>
    <row r="104" ht="409.5" spans="1:19">
      <c r="A104" s="4">
        <v>104</v>
      </c>
      <c r="B104" s="4" t="s">
        <v>189</v>
      </c>
      <c r="C104" s="5" t="s">
        <v>181</v>
      </c>
      <c r="D104" s="5" t="str">
        <f>VLOOKUP(B104,Sheet3!C:E,3,FALSE)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222户，做到贫困户卫生改厕全覆盖。</v>
      </c>
      <c r="E104" s="5" t="str">
        <f>VLOOKUP(B104,Sheet3!C:F,4,FALSE)</f>
        <v>项目按照普通建卡贫困户每户1400元、纳入河流改厕项目的建卡贫困户每户3000元的标准进行补助，改善贫困户居住环境，保障贫困户身体健康。</v>
      </c>
      <c r="F104" s="6">
        <f t="shared" si="2"/>
        <v>32.04</v>
      </c>
      <c r="G104" s="11">
        <v>0.26</v>
      </c>
      <c r="H104" s="10">
        <v>0</v>
      </c>
      <c r="I104" s="15">
        <v>31.78</v>
      </c>
      <c r="J104" s="13">
        <v>0</v>
      </c>
      <c r="K104" s="10">
        <v>0</v>
      </c>
      <c r="L104" s="6">
        <f t="shared" si="3"/>
        <v>0</v>
      </c>
      <c r="M104" s="11">
        <v>0</v>
      </c>
      <c r="N104" s="10">
        <v>0</v>
      </c>
      <c r="O104" s="15">
        <v>0</v>
      </c>
      <c r="P104" s="13">
        <v>0</v>
      </c>
      <c r="Q104" s="10">
        <v>0</v>
      </c>
      <c r="R104" s="14" t="s">
        <v>58</v>
      </c>
      <c r="S104" s="9" t="s">
        <v>59</v>
      </c>
    </row>
    <row r="105" ht="409.5" spans="1:19">
      <c r="A105" s="4">
        <v>105</v>
      </c>
      <c r="B105" s="4" t="s">
        <v>190</v>
      </c>
      <c r="C105" s="5" t="s">
        <v>191</v>
      </c>
      <c r="D105" s="5" t="str">
        <f>VLOOKUP(B105,Sheet3!C:E,3,FALSE)</f>
        <v>结合农村环境连片集中整治、“美丽乡村”“宜居村庄”建设、农村危旧房改造等工作，将农村卫生厕所改造一并纳入项目建设中统筹推进，按1400元/座标准统筹实施贫困户卫生厕所项目的实施，2020年拟实施10户，做到贫困户卫生改厕全覆盖。</v>
      </c>
      <c r="E105" s="5" t="str">
        <f>VLOOKUP(B105,Sheet3!C:F,4,FALSE)</f>
        <v>项目按照每户1400元的标准进行补助，改善贫困户居住环境，保障贫困户身体健康。</v>
      </c>
      <c r="F105" s="6">
        <f t="shared" si="2"/>
        <v>2.94</v>
      </c>
      <c r="G105" s="13">
        <v>0</v>
      </c>
      <c r="H105" s="10">
        <v>0</v>
      </c>
      <c r="I105" s="15">
        <v>2.94</v>
      </c>
      <c r="J105" s="13">
        <v>0</v>
      </c>
      <c r="K105" s="10">
        <v>0</v>
      </c>
      <c r="L105" s="6">
        <f t="shared" si="3"/>
        <v>0</v>
      </c>
      <c r="M105" s="13">
        <v>0</v>
      </c>
      <c r="N105" s="10">
        <v>0</v>
      </c>
      <c r="O105" s="15">
        <v>0</v>
      </c>
      <c r="P105" s="13">
        <v>0</v>
      </c>
      <c r="Q105" s="10">
        <v>0</v>
      </c>
      <c r="R105" s="14" t="s">
        <v>24</v>
      </c>
      <c r="S105" s="9" t="s">
        <v>59</v>
      </c>
    </row>
    <row r="106" ht="148.5" spans="1:19">
      <c r="A106" s="4">
        <v>106</v>
      </c>
      <c r="B106" s="4" t="s">
        <v>192</v>
      </c>
      <c r="C106" s="5" t="s">
        <v>191</v>
      </c>
      <c r="D106" s="5" t="str">
        <f>VLOOKUP(B106,Sheet3!C:E,3,FALSE)</f>
        <v>通过建档立卡贫困户选择适合自身发展的产业进行转产增收，实现持续增收脱贫。</v>
      </c>
      <c r="E106" s="5" t="str">
        <f>VLOOKUP(B106,Sheet3!C:F,4,FALSE)</f>
        <v>项目按照不超过2000元到户帮扶，帮助贫困人口转产增收。</v>
      </c>
      <c r="F106" s="6">
        <f t="shared" si="2"/>
        <v>10.06</v>
      </c>
      <c r="G106" s="13">
        <v>0</v>
      </c>
      <c r="H106" s="8">
        <v>10.06</v>
      </c>
      <c r="I106" s="6">
        <v>0</v>
      </c>
      <c r="J106" s="13">
        <v>0</v>
      </c>
      <c r="K106" s="6">
        <v>0</v>
      </c>
      <c r="L106" s="6">
        <f t="shared" si="3"/>
        <v>4.9939</v>
      </c>
      <c r="M106" s="10">
        <v>0</v>
      </c>
      <c r="N106" s="15">
        <v>4.9939</v>
      </c>
      <c r="O106" s="10">
        <v>0</v>
      </c>
      <c r="P106" s="13">
        <v>0</v>
      </c>
      <c r="Q106" s="6">
        <v>0</v>
      </c>
      <c r="R106" s="14" t="s">
        <v>52</v>
      </c>
      <c r="S106" s="9" t="s">
        <v>53</v>
      </c>
    </row>
    <row r="107" ht="231" spans="1:19">
      <c r="A107" s="4">
        <v>107</v>
      </c>
      <c r="B107" s="5" t="s">
        <v>193</v>
      </c>
      <c r="C107" s="9" t="s">
        <v>191</v>
      </c>
      <c r="D107" s="5" t="str">
        <f>VLOOKUP(B107,Sheet3!C:E,3,FALSE)</f>
        <v>群众全程监督施工，通过改善交通条件，方便1135人（其中建档立卡贫困户15人）生活出行并降低农产品运输成本。</v>
      </c>
      <c r="E107" s="5" t="str">
        <f>VLOOKUP(B107,Sheet3!C:F,4,FALSE)</f>
        <v>项目实施可解决万灵镇沙堡村1135人（其中建档立卡贫困户15人）出行问题，可带动生猪、小家禽等产业发展。</v>
      </c>
      <c r="F107" s="6">
        <f t="shared" si="2"/>
        <v>134.3</v>
      </c>
      <c r="G107" s="13">
        <v>0</v>
      </c>
      <c r="H107" s="10">
        <v>60</v>
      </c>
      <c r="I107" s="15">
        <v>22.5</v>
      </c>
      <c r="J107" s="10">
        <v>0</v>
      </c>
      <c r="K107" s="6">
        <v>51.8</v>
      </c>
      <c r="L107" s="6">
        <f t="shared" si="3"/>
        <v>111.8</v>
      </c>
      <c r="M107" s="10">
        <v>0</v>
      </c>
      <c r="N107" s="10">
        <v>60</v>
      </c>
      <c r="O107" s="16">
        <v>0</v>
      </c>
      <c r="P107" s="10">
        <v>0</v>
      </c>
      <c r="Q107" s="6">
        <v>51.8</v>
      </c>
      <c r="R107" s="14" t="s">
        <v>24</v>
      </c>
      <c r="S107" s="9" t="s">
        <v>55</v>
      </c>
    </row>
    <row r="108" ht="231" spans="1:19">
      <c r="A108" s="4">
        <v>108</v>
      </c>
      <c r="B108" s="5" t="s">
        <v>194</v>
      </c>
      <c r="C108" s="9" t="s">
        <v>191</v>
      </c>
      <c r="D108" s="5" t="str">
        <f>VLOOKUP(B108,Sheet3!C:E,3,FALSE)</f>
        <v>群众全程监督施工，通过改善交通条件，方便758人（其中建档立卡贫困户24人）生活出行并降低农产品运输成本。</v>
      </c>
      <c r="E108" s="5" t="str">
        <f>VLOOKUP(B108,Sheet3!C:F,4,FALSE)</f>
        <v>项目实施可解决万灵镇沙堡村758人（其中建档立卡贫困户24人）出行问题，可带动生猪、小家禽等产业发展。</v>
      </c>
      <c r="F108" s="6">
        <f t="shared" si="2"/>
        <v>55.27</v>
      </c>
      <c r="G108" s="13">
        <v>0</v>
      </c>
      <c r="H108" s="10">
        <v>28</v>
      </c>
      <c r="I108" s="15">
        <v>10.5</v>
      </c>
      <c r="J108" s="10">
        <v>0</v>
      </c>
      <c r="K108" s="6">
        <v>16.77</v>
      </c>
      <c r="L108" s="6">
        <f t="shared" si="3"/>
        <v>44.77</v>
      </c>
      <c r="M108" s="10">
        <v>0</v>
      </c>
      <c r="N108" s="10">
        <v>28</v>
      </c>
      <c r="O108" s="16">
        <v>0</v>
      </c>
      <c r="P108" s="10">
        <v>0</v>
      </c>
      <c r="Q108" s="6">
        <v>16.77</v>
      </c>
      <c r="R108" s="14" t="s">
        <v>24</v>
      </c>
      <c r="S108" s="9" t="s">
        <v>55</v>
      </c>
    </row>
    <row r="109" ht="231" spans="1:19">
      <c r="A109" s="4">
        <v>109</v>
      </c>
      <c r="B109" s="5" t="s">
        <v>195</v>
      </c>
      <c r="C109" s="9" t="s">
        <v>191</v>
      </c>
      <c r="D109" s="5" t="str">
        <f>VLOOKUP(B109,Sheet3!C:E,3,FALSE)</f>
        <v>群众全程监督施工，通过改善交通条件，方便1049人（其中建档立卡贫困户20人）生活出行并降低农产品运输成本。</v>
      </c>
      <c r="E109" s="5" t="str">
        <f>VLOOKUP(B109,Sheet3!C:F,4,FALSE)</f>
        <v>项目实施可解决万灵镇尚书村1049人（其中建档立卡贫困户20人）出行问题，可带动生猪、小家禽等产业发展。</v>
      </c>
      <c r="F109" s="6">
        <f t="shared" si="2"/>
        <v>73.2</v>
      </c>
      <c r="G109" s="13">
        <v>0</v>
      </c>
      <c r="H109" s="10">
        <v>40</v>
      </c>
      <c r="I109" s="15">
        <v>15</v>
      </c>
      <c r="J109" s="10">
        <v>0</v>
      </c>
      <c r="K109" s="6">
        <v>18.2</v>
      </c>
      <c r="L109" s="6">
        <f t="shared" si="3"/>
        <v>58.2</v>
      </c>
      <c r="M109" s="10">
        <v>0</v>
      </c>
      <c r="N109" s="10">
        <v>40</v>
      </c>
      <c r="O109" s="16">
        <v>0</v>
      </c>
      <c r="P109" s="10">
        <v>0</v>
      </c>
      <c r="Q109" s="6">
        <v>18.2</v>
      </c>
      <c r="R109" s="14" t="s">
        <v>24</v>
      </c>
      <c r="S109" s="9" t="s">
        <v>55</v>
      </c>
    </row>
    <row r="110" ht="231" spans="1:19">
      <c r="A110" s="4">
        <v>110</v>
      </c>
      <c r="B110" s="5" t="s">
        <v>196</v>
      </c>
      <c r="C110" s="9" t="s">
        <v>191</v>
      </c>
      <c r="D110" s="5" t="str">
        <f>VLOOKUP(B110,Sheet3!C:E,3,FALSE)</f>
        <v>群众全程监督施工，通过改善交通条件，方便1079人（其中建档立卡贫困户30人）生活出行并降低农产品运输成本。</v>
      </c>
      <c r="E110" s="5" t="str">
        <f>VLOOKUP(B110,Sheet3!C:F,4,FALSE)</f>
        <v>项目实施可解决万灵镇尚书村1079人（其中建档立卡贫困户30人）出行问题，可带动生猪、小家禽等产业发展。</v>
      </c>
      <c r="F110" s="6">
        <f t="shared" si="2"/>
        <v>74.2</v>
      </c>
      <c r="G110" s="13">
        <v>0</v>
      </c>
      <c r="H110" s="10">
        <v>40</v>
      </c>
      <c r="I110" s="15">
        <v>15</v>
      </c>
      <c r="J110" s="10">
        <v>0</v>
      </c>
      <c r="K110" s="6">
        <v>19.2</v>
      </c>
      <c r="L110" s="6">
        <f t="shared" si="3"/>
        <v>59.2</v>
      </c>
      <c r="M110" s="10">
        <v>0</v>
      </c>
      <c r="N110" s="10">
        <v>40</v>
      </c>
      <c r="O110" s="16">
        <v>0</v>
      </c>
      <c r="P110" s="10">
        <v>0</v>
      </c>
      <c r="Q110" s="6">
        <v>19.2</v>
      </c>
      <c r="R110" s="14" t="s">
        <v>24</v>
      </c>
      <c r="S110" s="9" t="s">
        <v>55</v>
      </c>
    </row>
    <row r="111" ht="231" spans="1:19">
      <c r="A111" s="4">
        <v>111</v>
      </c>
      <c r="B111" s="5" t="s">
        <v>197</v>
      </c>
      <c r="C111" s="9" t="s">
        <v>191</v>
      </c>
      <c r="D111" s="5" t="str">
        <f>VLOOKUP(B111,Sheet3!C:E,3,FALSE)</f>
        <v>群众全程监督施工，通过改善交通条件，方便635人（其中建档立卡贫困户12人）生活出行并降低农产品运输成本。</v>
      </c>
      <c r="E111" s="5" t="str">
        <f>VLOOKUP(B111,Sheet3!C:F,4,FALSE)</f>
        <v>项目实施可解决万灵镇尚书村635人（其中建档立卡贫困户12人）出行问题，可带动生猪、小家禽等产业发展。</v>
      </c>
      <c r="F111" s="6">
        <f t="shared" si="2"/>
        <v>74</v>
      </c>
      <c r="G111" s="13">
        <v>0</v>
      </c>
      <c r="H111" s="10">
        <v>40</v>
      </c>
      <c r="I111" s="15">
        <v>15</v>
      </c>
      <c r="J111" s="10">
        <v>0</v>
      </c>
      <c r="K111" s="6">
        <v>19</v>
      </c>
      <c r="L111" s="6">
        <f t="shared" si="3"/>
        <v>59</v>
      </c>
      <c r="M111" s="10">
        <v>0</v>
      </c>
      <c r="N111" s="10">
        <v>40</v>
      </c>
      <c r="O111" s="16">
        <v>0</v>
      </c>
      <c r="P111" s="10">
        <v>0</v>
      </c>
      <c r="Q111" s="6">
        <v>19</v>
      </c>
      <c r="R111" s="14" t="s">
        <v>24</v>
      </c>
      <c r="S111" s="9" t="s">
        <v>55</v>
      </c>
    </row>
    <row r="112" ht="231" spans="1:19">
      <c r="A112" s="4">
        <v>112</v>
      </c>
      <c r="B112" s="5" t="s">
        <v>198</v>
      </c>
      <c r="C112" s="9" t="s">
        <v>191</v>
      </c>
      <c r="D112" s="5" t="str">
        <f>VLOOKUP(B112,Sheet3!C:E,3,FALSE)</f>
        <v>群众全程监督施工，通过改善交通条件，方便2120人（其中建档立卡贫困户57人）生活出行并降低农产品运输成本。</v>
      </c>
      <c r="E112" s="5" t="str">
        <f>VLOOKUP(B112,Sheet3!C:F,4,FALSE)</f>
        <v>项目实施可解决万灵镇尚书村2120人（其中建档立卡贫困户57人）出行问题，可带动生猪、小家禽等产业发展。</v>
      </c>
      <c r="F112" s="6">
        <f t="shared" si="2"/>
        <v>66</v>
      </c>
      <c r="G112" s="13">
        <v>0</v>
      </c>
      <c r="H112" s="10">
        <v>40</v>
      </c>
      <c r="I112" s="15">
        <v>15</v>
      </c>
      <c r="J112" s="10">
        <v>0</v>
      </c>
      <c r="K112" s="6">
        <v>11</v>
      </c>
      <c r="L112" s="6">
        <f t="shared" si="3"/>
        <v>51</v>
      </c>
      <c r="M112" s="10">
        <v>0</v>
      </c>
      <c r="N112" s="10">
        <v>40</v>
      </c>
      <c r="O112" s="16">
        <v>0</v>
      </c>
      <c r="P112" s="10">
        <v>0</v>
      </c>
      <c r="Q112" s="6">
        <v>11</v>
      </c>
      <c r="R112" s="14" t="s">
        <v>24</v>
      </c>
      <c r="S112" s="9" t="s">
        <v>55</v>
      </c>
    </row>
    <row r="113" ht="231" spans="1:19">
      <c r="A113" s="4">
        <v>113</v>
      </c>
      <c r="B113" s="5" t="s">
        <v>199</v>
      </c>
      <c r="C113" s="9" t="s">
        <v>191</v>
      </c>
      <c r="D113" s="5" t="str">
        <f>VLOOKUP(B113,Sheet3!C:E,3,FALSE)</f>
        <v>群众全程监督施工，通过改善交通条件，方便563人（其中建档立卡贫困户4人）生活出行并降低农产品运输成本。</v>
      </c>
      <c r="E113" s="5" t="str">
        <f>VLOOKUP(B113,Sheet3!C:F,4,FALSE)</f>
        <v>项目实施可解决万灵镇玉鼎村563人（其中建档立卡贫困户4人）出行问题，可带动生猪、小家禽等产业发展。</v>
      </c>
      <c r="F113" s="6">
        <f t="shared" si="2"/>
        <v>66</v>
      </c>
      <c r="G113" s="13">
        <v>0</v>
      </c>
      <c r="H113" s="10">
        <v>40</v>
      </c>
      <c r="I113" s="15">
        <v>15</v>
      </c>
      <c r="J113" s="10">
        <v>0</v>
      </c>
      <c r="K113" s="6">
        <v>11</v>
      </c>
      <c r="L113" s="6">
        <f t="shared" si="3"/>
        <v>66</v>
      </c>
      <c r="M113" s="10">
        <v>0</v>
      </c>
      <c r="N113" s="10">
        <v>40</v>
      </c>
      <c r="O113" s="16">
        <v>15</v>
      </c>
      <c r="P113" s="10">
        <v>0</v>
      </c>
      <c r="Q113" s="6">
        <v>11</v>
      </c>
      <c r="R113" s="14" t="s">
        <v>24</v>
      </c>
      <c r="S113" s="9" t="s">
        <v>55</v>
      </c>
    </row>
    <row r="114" ht="409.5" spans="1:19">
      <c r="A114" s="4">
        <v>114</v>
      </c>
      <c r="B114" s="4" t="s">
        <v>200</v>
      </c>
      <c r="C114" s="5" t="s">
        <v>201</v>
      </c>
      <c r="D114" s="5" t="str">
        <f>VLOOKUP(B114,Sheet3!C:E,3,FALSE)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353户，做到贫困户卫生改厕全覆盖。</v>
      </c>
      <c r="E114" s="5" t="str">
        <f>VLOOKUP(B114,Sheet3!C:F,4,FALSE)</f>
        <v>项目按照普通建卡贫困户每户1400元、纳入河流改厕项目的建卡贫困户每户3000元的标准进行补助，改善贫困户居住环境，保障贫困户身体健康。</v>
      </c>
      <c r="F114" s="6">
        <f t="shared" si="2"/>
        <v>53.42</v>
      </c>
      <c r="G114" s="11">
        <v>9.88</v>
      </c>
      <c r="H114" s="10">
        <v>0</v>
      </c>
      <c r="I114" s="15">
        <v>43.54</v>
      </c>
      <c r="J114" s="13">
        <v>0</v>
      </c>
      <c r="K114" s="10">
        <v>0</v>
      </c>
      <c r="L114" s="6">
        <f t="shared" si="3"/>
        <v>0</v>
      </c>
      <c r="M114" s="11">
        <v>0</v>
      </c>
      <c r="N114" s="10">
        <v>0</v>
      </c>
      <c r="O114" s="15">
        <v>0</v>
      </c>
      <c r="P114" s="13">
        <v>0</v>
      </c>
      <c r="Q114" s="10">
        <v>0</v>
      </c>
      <c r="R114" s="14" t="s">
        <v>58</v>
      </c>
      <c r="S114" s="9" t="s">
        <v>59</v>
      </c>
    </row>
    <row r="115" ht="198" spans="1:19">
      <c r="A115" s="4">
        <v>115</v>
      </c>
      <c r="B115" s="12" t="s">
        <v>202</v>
      </c>
      <c r="C115" s="9" t="s">
        <v>201</v>
      </c>
      <c r="D115" s="5" t="str">
        <f>VLOOKUP(B115,Sheet3!C:E,3,FALSE)</f>
        <v>2户建档立卡贫困户自身参与危房改造，通过改善住房设施条件，有效降低2户贫困户在住房方面的支出</v>
      </c>
      <c r="E115" s="5" t="str">
        <f>VLOOKUP(B115,Sheet3!C:F,4,FALSE)</f>
        <v>项目按照D级3.5万元/户补助，C级1万元/户补助，可使受益人在住房方面达到安全水平。</v>
      </c>
      <c r="F115" s="6">
        <f t="shared" si="2"/>
        <v>4.5</v>
      </c>
      <c r="G115" s="13">
        <v>0</v>
      </c>
      <c r="H115" s="10">
        <v>0</v>
      </c>
      <c r="I115" s="15">
        <v>4.5</v>
      </c>
      <c r="J115" s="13">
        <v>0</v>
      </c>
      <c r="K115" s="10">
        <v>0</v>
      </c>
      <c r="L115" s="6">
        <f t="shared" si="3"/>
        <v>4.5</v>
      </c>
      <c r="M115" s="13">
        <v>0</v>
      </c>
      <c r="N115" s="10">
        <v>0</v>
      </c>
      <c r="O115" s="15">
        <v>4.5</v>
      </c>
      <c r="P115" s="13">
        <v>0</v>
      </c>
      <c r="Q115" s="10">
        <v>0</v>
      </c>
      <c r="R115" s="14" t="s">
        <v>24</v>
      </c>
      <c r="S115" s="9" t="s">
        <v>62</v>
      </c>
    </row>
    <row r="116" ht="148.5" spans="1:19">
      <c r="A116" s="4">
        <v>116</v>
      </c>
      <c r="B116" s="4" t="s">
        <v>203</v>
      </c>
      <c r="C116" s="5" t="s">
        <v>201</v>
      </c>
      <c r="D116" s="5" t="str">
        <f>VLOOKUP(B116,Sheet3!C:E,3,FALSE)</f>
        <v>通过建档立卡贫困户选择适合自身发展的产业进行转产增收，实现持续增收脱贫。</v>
      </c>
      <c r="E116" s="5" t="str">
        <f>VLOOKUP(B116,Sheet3!C:F,4,FALSE)</f>
        <v>项目按照不超过2000元到户帮扶，帮助贫困人口转产增收。</v>
      </c>
      <c r="F116" s="6">
        <f t="shared" si="2"/>
        <v>54.43</v>
      </c>
      <c r="G116" s="13">
        <v>0</v>
      </c>
      <c r="H116" s="6">
        <v>0</v>
      </c>
      <c r="I116" s="8">
        <v>54.43</v>
      </c>
      <c r="J116" s="6">
        <v>0</v>
      </c>
      <c r="K116" s="6">
        <v>0</v>
      </c>
      <c r="L116" s="6">
        <f t="shared" si="3"/>
        <v>27.8801</v>
      </c>
      <c r="M116" s="10">
        <v>0</v>
      </c>
      <c r="N116" s="10">
        <v>0</v>
      </c>
      <c r="O116" s="15">
        <v>27.8801</v>
      </c>
      <c r="P116" s="6">
        <v>0</v>
      </c>
      <c r="Q116" s="6">
        <v>0</v>
      </c>
      <c r="R116" s="20" t="s">
        <v>24</v>
      </c>
      <c r="S116" s="9" t="s">
        <v>53</v>
      </c>
    </row>
    <row r="117" ht="409.5" spans="1:19">
      <c r="A117" s="4">
        <v>117</v>
      </c>
      <c r="B117" s="14" t="s">
        <v>204</v>
      </c>
      <c r="C117" s="9" t="s">
        <v>201</v>
      </c>
      <c r="D117" s="5" t="str">
        <f>VLOOKUP(B117,Sheet3!C:E,3,FALSE)</f>
        <v>一是积极吸纳本村部分贫困户到合作社务工，让全村百姓共享集体经济红利；二是合作社每年将从代兴畜牧公司获得投入金额（65万）的7.5%的保底收益；其中，养金珠养猪专业合作社将按照本项目投入资金（65万）的5%进行保底分红，对积极参加合作社生产经营的贫困户将增加5%的奖励基金，并及时按项目的相关要求兑现发放。</v>
      </c>
      <c r="E117" s="5" t="str">
        <f>VLOOKUP(B117,Sheet3!C:F,4,FALSE)</f>
        <v>山咔咔合作社提供养殖示范并进行统一种苗提供，统一物资采购，统一技术服务，统一品牌打造、市场推广及产品助销，农户（含贫困户、脱贫户）负责养殖，合作社负责销售，共同助推农户脱贫增收，其收益包括合作社示范场的收益和一般养殖户的收益，以及社会效益。</v>
      </c>
      <c r="F117" s="6">
        <f t="shared" si="2"/>
        <v>80</v>
      </c>
      <c r="G117" s="13">
        <v>0</v>
      </c>
      <c r="H117" s="6">
        <v>0</v>
      </c>
      <c r="I117" s="15">
        <v>80</v>
      </c>
      <c r="J117" s="10">
        <v>0</v>
      </c>
      <c r="K117" s="10">
        <v>0</v>
      </c>
      <c r="L117" s="6">
        <f t="shared" si="3"/>
        <v>80</v>
      </c>
      <c r="M117" s="10">
        <v>0</v>
      </c>
      <c r="N117" s="10">
        <v>0</v>
      </c>
      <c r="O117" s="15">
        <v>80</v>
      </c>
      <c r="P117" s="10">
        <v>0</v>
      </c>
      <c r="Q117" s="10">
        <v>0</v>
      </c>
      <c r="R117" s="14" t="s">
        <v>24</v>
      </c>
      <c r="S117" s="9" t="s">
        <v>86</v>
      </c>
    </row>
    <row r="118" ht="409.5" spans="1:19">
      <c r="A118" s="4">
        <v>118</v>
      </c>
      <c r="B118" s="14" t="s">
        <v>205</v>
      </c>
      <c r="C118" s="9" t="s">
        <v>201</v>
      </c>
      <c r="D118" s="5" t="str">
        <f>VLOOKUP(B118,Sheet3!C:E,3,FALSE)</f>
        <v>一是鼓励全村的建卡贫困户利用自家的旱地种植油用牡丹、香水柠檬，合作社免费提供种植技术及化肥农药种苗等，并与合作社签订产销合作协议，以不低于市场价格保底收购，解决产销及技术难题，发挥集体经济带动贫困户增收作用。二是对于种植意愿不强暂不愿发展种植业的贫困户，动员其将承包地进行土地流转，实现土地租金收益。三是基地的日常用工均优先安排贫困户，务工的日工资比一般户增加5元，在就近务工就业上增加收入。四是对于入股合作社成员的贫困户，入股方式可以是现金（小额扶贫贷款等筹措方式），土地承包经营权、技术等（折价入股）；拓宽加入渠道，实行不低于股金20%年底保底分红，确保利益联结的稳定性。</v>
      </c>
      <c r="E118" s="5" t="str">
        <f>VLOOKUP(B118,Sheet3!C:F,4,FALSE)</f>
        <v>入股重庆市荣昌区登旺柠檬种植专业合作社，每年最低分红为股金的4%，2020年最低可实现保底分红1.6万元，同时可再参与合作社年底利润分红，为总销售额的1%。预计全年可实现利润3.6万元。合作社优先安置贫困户务工，每年为玉峰村提供扶贫就业岗位（季节性用工贫困户比例不低于30%），为村民增收30万元，同时每年对全村有意愿种植柠檬的贫困户进行两次以上的种植技能培训，从扶智方面给予脱贫攻坚支持。</v>
      </c>
      <c r="F118" s="6">
        <f t="shared" si="2"/>
        <v>80</v>
      </c>
      <c r="G118" s="13">
        <v>0</v>
      </c>
      <c r="H118" s="6">
        <v>0</v>
      </c>
      <c r="I118" s="15">
        <v>80</v>
      </c>
      <c r="J118" s="10">
        <v>0</v>
      </c>
      <c r="K118" s="10">
        <v>0</v>
      </c>
      <c r="L118" s="6">
        <f t="shared" si="3"/>
        <v>80</v>
      </c>
      <c r="M118" s="10">
        <v>0</v>
      </c>
      <c r="N118" s="10">
        <v>0</v>
      </c>
      <c r="O118" s="15">
        <v>80</v>
      </c>
      <c r="P118" s="10">
        <v>0</v>
      </c>
      <c r="Q118" s="10">
        <v>0</v>
      </c>
      <c r="R118" s="14" t="s">
        <v>24</v>
      </c>
      <c r="S118" s="9" t="s">
        <v>86</v>
      </c>
    </row>
    <row r="119" ht="231" spans="1:19">
      <c r="A119" s="4">
        <v>119</v>
      </c>
      <c r="B119" s="22" t="s">
        <v>206</v>
      </c>
      <c r="C119" s="9" t="s">
        <v>201</v>
      </c>
      <c r="D119" s="5" t="str">
        <f>VLOOKUP(B119,Sheet3!C:E,3,FALSE)</f>
        <v>群众全程监督施工，通过改善交通条件，方便6949人（其中建档立卡贫困户609人）生活出行并降低农产品运输成本。</v>
      </c>
      <c r="E119" s="5" t="str">
        <f>VLOOKUP(B119,Sheet3!C:F,4,FALSE)</f>
        <v>项目实施可解决吴家镇代兴村6949人（其中建档立卡贫困户609人）出行问题，可带动生猪、小家禽等产业发展。</v>
      </c>
      <c r="F119" s="6">
        <f t="shared" si="2"/>
        <v>174.64</v>
      </c>
      <c r="G119" s="13">
        <v>0</v>
      </c>
      <c r="H119" s="10">
        <v>60</v>
      </c>
      <c r="I119" s="15">
        <v>22.5</v>
      </c>
      <c r="J119" s="10">
        <v>0</v>
      </c>
      <c r="K119" s="10">
        <v>92.14</v>
      </c>
      <c r="L119" s="6">
        <f t="shared" si="3"/>
        <v>152.14</v>
      </c>
      <c r="M119" s="10">
        <v>0</v>
      </c>
      <c r="N119" s="10">
        <v>60</v>
      </c>
      <c r="O119" s="8">
        <v>0</v>
      </c>
      <c r="P119" s="10">
        <v>0</v>
      </c>
      <c r="Q119" s="10">
        <v>92.14</v>
      </c>
      <c r="R119" s="14" t="s">
        <v>24</v>
      </c>
      <c r="S119" s="9" t="s">
        <v>55</v>
      </c>
    </row>
    <row r="120" ht="231" spans="1:19">
      <c r="A120" s="4">
        <v>120</v>
      </c>
      <c r="B120" s="22" t="s">
        <v>207</v>
      </c>
      <c r="C120" s="9" t="s">
        <v>201</v>
      </c>
      <c r="D120" s="5" t="str">
        <f>VLOOKUP(B120,Sheet3!C:E,3,FALSE)</f>
        <v>群众全程监督施工，通过改善交通条件，方便6949人（其中建档立卡贫困户609人）生活出行并降低农产品运输成本。</v>
      </c>
      <c r="E120" s="5" t="str">
        <f>VLOOKUP(B120,Sheet3!C:F,4,FALSE)</f>
        <v>项目实施可解决吴家镇代兴村6949人（其中建档立卡贫困户609人）出行问题，可带动生猪、小家禽等产业发展。</v>
      </c>
      <c r="F120" s="6">
        <f t="shared" si="2"/>
        <v>166.78</v>
      </c>
      <c r="G120" s="13">
        <v>0</v>
      </c>
      <c r="H120" s="10">
        <v>83.6</v>
      </c>
      <c r="I120" s="15">
        <v>31.35</v>
      </c>
      <c r="J120" s="10">
        <v>0</v>
      </c>
      <c r="K120" s="10">
        <v>51.83</v>
      </c>
      <c r="L120" s="6">
        <f t="shared" si="3"/>
        <v>135.43</v>
      </c>
      <c r="M120" s="10">
        <v>0</v>
      </c>
      <c r="N120" s="10">
        <v>83.6</v>
      </c>
      <c r="O120" s="8">
        <v>0</v>
      </c>
      <c r="P120" s="10">
        <v>0</v>
      </c>
      <c r="Q120" s="10">
        <v>51.83</v>
      </c>
      <c r="R120" s="14" t="s">
        <v>24</v>
      </c>
      <c r="S120" s="9" t="s">
        <v>55</v>
      </c>
    </row>
    <row r="121" ht="231" spans="1:19">
      <c r="A121" s="4">
        <v>121</v>
      </c>
      <c r="B121" s="22" t="s">
        <v>208</v>
      </c>
      <c r="C121" s="9" t="s">
        <v>201</v>
      </c>
      <c r="D121" s="5" t="str">
        <f>VLOOKUP(B121,Sheet3!C:E,3,FALSE)</f>
        <v>群众全程监督施工，通过改善交通条件，方便6949人（其中建档立卡贫困户609人）生活出行并降低农产品运输成本。</v>
      </c>
      <c r="E121" s="5" t="str">
        <f>VLOOKUP(B121,Sheet3!C:F,4,FALSE)</f>
        <v>项目实施可解决吴家镇代兴村6949人（其中建档立卡贫困户609人）出行问题，可带动生猪、小家禽等产业发展。</v>
      </c>
      <c r="F121" s="6">
        <f t="shared" si="2"/>
        <v>153.56</v>
      </c>
      <c r="G121" s="13">
        <v>0</v>
      </c>
      <c r="H121" s="10">
        <v>79.6</v>
      </c>
      <c r="I121" s="15">
        <v>29.85</v>
      </c>
      <c r="J121" s="10">
        <v>0</v>
      </c>
      <c r="K121" s="10">
        <v>44.11</v>
      </c>
      <c r="L121" s="6">
        <f t="shared" si="3"/>
        <v>123.71</v>
      </c>
      <c r="M121" s="10">
        <v>0</v>
      </c>
      <c r="N121" s="10">
        <v>79.6</v>
      </c>
      <c r="O121" s="8">
        <v>0</v>
      </c>
      <c r="P121" s="10">
        <v>0</v>
      </c>
      <c r="Q121" s="10">
        <v>44.11</v>
      </c>
      <c r="R121" s="14" t="s">
        <v>24</v>
      </c>
      <c r="S121" s="9" t="s">
        <v>55</v>
      </c>
    </row>
    <row r="122" ht="231" spans="1:19">
      <c r="A122" s="4">
        <v>122</v>
      </c>
      <c r="B122" s="5" t="s">
        <v>209</v>
      </c>
      <c r="C122" s="9" t="s">
        <v>201</v>
      </c>
      <c r="D122" s="5" t="str">
        <f>VLOOKUP(B122,Sheet3!C:E,3,FALSE)</f>
        <v>群众全程监督施工，通过改善交通条件，方便6346人（其中建档立卡贫困户511人）生活出行并降低农产品运输成本。</v>
      </c>
      <c r="E122" s="5" t="str">
        <f>VLOOKUP(B122,Sheet3!C:F,4,FALSE)</f>
        <v>项目实施可解决吴家镇含珠桥村6346人（其中建档立卡贫困户511人）出行问题，可带动生猪、小家禽等产业发展。</v>
      </c>
      <c r="F122" s="6">
        <f t="shared" si="2"/>
        <v>182.43</v>
      </c>
      <c r="G122" s="13">
        <v>0</v>
      </c>
      <c r="H122" s="10">
        <v>108</v>
      </c>
      <c r="I122" s="15">
        <v>40.5</v>
      </c>
      <c r="J122" s="10">
        <v>0</v>
      </c>
      <c r="K122" s="10">
        <v>33.93</v>
      </c>
      <c r="L122" s="6">
        <f t="shared" si="3"/>
        <v>149.43</v>
      </c>
      <c r="M122" s="10">
        <v>0</v>
      </c>
      <c r="N122" s="10">
        <v>108</v>
      </c>
      <c r="O122" s="8">
        <v>7.5</v>
      </c>
      <c r="P122" s="10">
        <v>0</v>
      </c>
      <c r="Q122" s="10">
        <v>33.93</v>
      </c>
      <c r="R122" s="14" t="s">
        <v>24</v>
      </c>
      <c r="S122" s="9" t="s">
        <v>55</v>
      </c>
    </row>
    <row r="123" ht="231" spans="1:19">
      <c r="A123" s="4">
        <v>123</v>
      </c>
      <c r="B123" s="5" t="s">
        <v>210</v>
      </c>
      <c r="C123" s="9" t="s">
        <v>201</v>
      </c>
      <c r="D123" s="5" t="str">
        <f>VLOOKUP(B123,Sheet3!C:E,3,FALSE)</f>
        <v>群众全程监督施工，通过改善交通条件，方便5934人（其中建档立卡贫困户188人）生活出行并降低农产品运输成本。</v>
      </c>
      <c r="E123" s="5" t="str">
        <f>VLOOKUP(B123,Sheet3!C:F,4,FALSE)</f>
        <v>项目实施可解决吴家镇双流社区5934人（其中建档立卡贫困户188人）出行问题，可带动生猪、小家禽等产业发展。</v>
      </c>
      <c r="F123" s="6">
        <f t="shared" si="2"/>
        <v>234.89</v>
      </c>
      <c r="G123" s="13">
        <v>0</v>
      </c>
      <c r="H123" s="10">
        <v>141.5</v>
      </c>
      <c r="I123" s="15">
        <v>31.5</v>
      </c>
      <c r="J123" s="10">
        <v>0</v>
      </c>
      <c r="K123" s="10">
        <v>61.89</v>
      </c>
      <c r="L123" s="6">
        <f t="shared" si="3"/>
        <v>203.39</v>
      </c>
      <c r="M123" s="10">
        <v>0</v>
      </c>
      <c r="N123" s="10">
        <v>141.5</v>
      </c>
      <c r="O123" s="8">
        <v>0</v>
      </c>
      <c r="P123" s="10">
        <v>0</v>
      </c>
      <c r="Q123" s="10">
        <v>61.89</v>
      </c>
      <c r="R123" s="14" t="s">
        <v>24</v>
      </c>
      <c r="S123" s="9" t="s">
        <v>55</v>
      </c>
    </row>
    <row r="124" ht="231" spans="1:19">
      <c r="A124" s="4">
        <v>124</v>
      </c>
      <c r="B124" s="5" t="s">
        <v>211</v>
      </c>
      <c r="C124" s="9" t="s">
        <v>201</v>
      </c>
      <c r="D124" s="5" t="str">
        <f>VLOOKUP(B124,Sheet3!C:E,3,FALSE)</f>
        <v>群众全程监督施工，通过改善交通条件，方便5934人（其中建档立卡贫困户188人）生活出行并降低农产品运输成本。</v>
      </c>
      <c r="E124" s="5" t="str">
        <f>VLOOKUP(B124,Sheet3!C:F,4,FALSE)</f>
        <v>项目实施可解决吴家镇双流社区5934人（其中建档立卡贫困户188人）出行问题，可带动生猪、小家禽等产业发展。</v>
      </c>
      <c r="F124" s="6">
        <f t="shared" si="2"/>
        <v>45.53</v>
      </c>
      <c r="G124" s="13">
        <v>0</v>
      </c>
      <c r="H124" s="10">
        <v>28</v>
      </c>
      <c r="I124" s="15">
        <v>10.5</v>
      </c>
      <c r="J124" s="10">
        <v>0</v>
      </c>
      <c r="K124" s="10">
        <v>7.03</v>
      </c>
      <c r="L124" s="6">
        <f t="shared" si="3"/>
        <v>35.03</v>
      </c>
      <c r="M124" s="10">
        <v>0</v>
      </c>
      <c r="N124" s="10">
        <v>28</v>
      </c>
      <c r="O124" s="8">
        <v>0</v>
      </c>
      <c r="P124" s="10">
        <v>0</v>
      </c>
      <c r="Q124" s="10">
        <v>7.03</v>
      </c>
      <c r="R124" s="14" t="s">
        <v>24</v>
      </c>
      <c r="S124" s="9" t="s">
        <v>55</v>
      </c>
    </row>
    <row r="125" ht="231" spans="1:19">
      <c r="A125" s="4">
        <v>125</v>
      </c>
      <c r="B125" s="22" t="s">
        <v>212</v>
      </c>
      <c r="C125" s="9" t="s">
        <v>201</v>
      </c>
      <c r="D125" s="5" t="str">
        <f>VLOOKUP(B125,Sheet3!C:E,3,FALSE)</f>
        <v>群众全程监督施工，通过改善交通条件，方便4842人（其中建档立卡贫困户660人）生活出行并降低农产品运输成本。</v>
      </c>
      <c r="E125" s="5" t="str">
        <f>VLOOKUP(B125,Sheet3!C:F,4,FALSE)</f>
        <v>项目实施可解决吴家镇玉峰村4842人（其中建档立卡贫困户660人）出行问题，可带动生猪、小家禽等产业发展。</v>
      </c>
      <c r="F125" s="6">
        <f t="shared" si="2"/>
        <v>159.09</v>
      </c>
      <c r="G125" s="13">
        <v>96</v>
      </c>
      <c r="H125" s="10">
        <v>0</v>
      </c>
      <c r="I125" s="15">
        <v>36</v>
      </c>
      <c r="J125" s="10">
        <v>0</v>
      </c>
      <c r="K125" s="10">
        <v>27.09</v>
      </c>
      <c r="L125" s="6">
        <f t="shared" si="3"/>
        <v>123.09</v>
      </c>
      <c r="M125" s="10">
        <v>96</v>
      </c>
      <c r="N125" s="10">
        <v>0</v>
      </c>
      <c r="O125" s="8">
        <v>0</v>
      </c>
      <c r="P125" s="10">
        <v>0</v>
      </c>
      <c r="Q125" s="10">
        <v>27.09</v>
      </c>
      <c r="R125" s="14" t="s">
        <v>24</v>
      </c>
      <c r="S125" s="9" t="s">
        <v>55</v>
      </c>
    </row>
    <row r="126" ht="231" spans="1:19">
      <c r="A126" s="4">
        <v>126</v>
      </c>
      <c r="B126" s="22" t="s">
        <v>213</v>
      </c>
      <c r="C126" s="9" t="s">
        <v>201</v>
      </c>
      <c r="D126" s="5" t="str">
        <f>VLOOKUP(B126,Sheet3!C:E,3,FALSE)</f>
        <v>群众全程监督施工，通过改善交通条件，方便4842人（其中建档立卡贫困户660人）生活出行并降低农产品运输成本。</v>
      </c>
      <c r="E126" s="5" t="str">
        <f>VLOOKUP(B126,Sheet3!C:F,4,FALSE)</f>
        <v>项目实施可解决吴家镇玉峰村4842人（其中建档立卡贫困户660人）出行问题，可带动生猪、小家禽等产业发展。</v>
      </c>
      <c r="F126" s="6">
        <f t="shared" si="2"/>
        <v>172.06</v>
      </c>
      <c r="G126" s="13">
        <v>0</v>
      </c>
      <c r="H126" s="10">
        <v>88.8</v>
      </c>
      <c r="I126" s="15">
        <v>33.3</v>
      </c>
      <c r="J126" s="10">
        <v>0</v>
      </c>
      <c r="K126" s="10">
        <v>49.96</v>
      </c>
      <c r="L126" s="6">
        <f t="shared" si="3"/>
        <v>138.76</v>
      </c>
      <c r="M126" s="10">
        <v>0</v>
      </c>
      <c r="N126" s="10">
        <v>88.8</v>
      </c>
      <c r="O126" s="8">
        <v>0</v>
      </c>
      <c r="P126" s="10">
        <v>0</v>
      </c>
      <c r="Q126" s="10">
        <v>49.96</v>
      </c>
      <c r="R126" s="14" t="s">
        <v>24</v>
      </c>
      <c r="S126" s="9" t="s">
        <v>55</v>
      </c>
    </row>
    <row r="127" ht="99" spans="1:19">
      <c r="A127" s="4">
        <v>127</v>
      </c>
      <c r="B127" s="5" t="s">
        <v>214</v>
      </c>
      <c r="C127" s="9" t="s">
        <v>201</v>
      </c>
      <c r="D127" s="5" t="e">
        <f>VLOOKUP(B127,Sheet3!C:E,3,FALSE)</f>
        <v>#N/A</v>
      </c>
      <c r="E127" s="5" t="e">
        <f>VLOOKUP(B127,Sheet3!C:F,4,FALSE)</f>
        <v>#N/A</v>
      </c>
      <c r="F127" s="6">
        <f t="shared" si="2"/>
        <v>135.32</v>
      </c>
      <c r="G127" s="13">
        <v>0</v>
      </c>
      <c r="H127" s="10">
        <v>48</v>
      </c>
      <c r="I127" s="15">
        <v>18</v>
      </c>
      <c r="J127" s="10">
        <v>0</v>
      </c>
      <c r="K127" s="10">
        <v>69.32</v>
      </c>
      <c r="L127" s="6">
        <f t="shared" si="3"/>
        <v>117.32</v>
      </c>
      <c r="M127" s="10">
        <v>0</v>
      </c>
      <c r="N127" s="10">
        <v>48</v>
      </c>
      <c r="O127" s="8">
        <v>0</v>
      </c>
      <c r="P127" s="10">
        <v>0</v>
      </c>
      <c r="Q127" s="10">
        <v>69.32</v>
      </c>
      <c r="R127" s="14" t="s">
        <v>24</v>
      </c>
      <c r="S127" s="9" t="s">
        <v>55</v>
      </c>
    </row>
    <row r="128" ht="231" spans="1:19">
      <c r="A128" s="4">
        <v>128</v>
      </c>
      <c r="B128" s="5" t="s">
        <v>215</v>
      </c>
      <c r="C128" s="9" t="s">
        <v>201</v>
      </c>
      <c r="D128" s="5" t="str">
        <f>VLOOKUP(B128,Sheet3!C:E,3,FALSE)</f>
        <v>群众全程监督施工，通过改善交通条件，方便4842人（其中建档立卡贫困户660人）生活出行并降低农产品运输成本。</v>
      </c>
      <c r="E128" s="5" t="str">
        <f>VLOOKUP(B128,Sheet3!C:F,4,FALSE)</f>
        <v>项目实施可解决吴家镇玉峰村4842人（其中建档立卡贫困户660人）出行问题，可带动生猪、小家禽等产业发展。</v>
      </c>
      <c r="F128" s="6">
        <f t="shared" ref="F128:F139" si="4">SUM(G128:K128)</f>
        <v>305.73</v>
      </c>
      <c r="G128" s="13">
        <v>140</v>
      </c>
      <c r="H128" s="10">
        <v>0</v>
      </c>
      <c r="I128" s="15">
        <v>52.5</v>
      </c>
      <c r="J128" s="10">
        <v>0</v>
      </c>
      <c r="K128" s="10">
        <v>113.23</v>
      </c>
      <c r="L128" s="6">
        <f t="shared" ref="L128:L139" si="5">SUM(M128:Q128)</f>
        <v>253.23</v>
      </c>
      <c r="M128" s="10">
        <v>140</v>
      </c>
      <c r="N128" s="10">
        <v>0</v>
      </c>
      <c r="O128" s="8">
        <v>0</v>
      </c>
      <c r="P128" s="10">
        <v>0</v>
      </c>
      <c r="Q128" s="10">
        <v>113.23</v>
      </c>
      <c r="R128" s="14" t="s">
        <v>24</v>
      </c>
      <c r="S128" s="9" t="s">
        <v>55</v>
      </c>
    </row>
    <row r="129" ht="409.5" spans="1:19">
      <c r="A129" s="4">
        <v>129</v>
      </c>
      <c r="B129" s="4" t="s">
        <v>216</v>
      </c>
      <c r="C129" s="5" t="s">
        <v>217</v>
      </c>
      <c r="D129" s="5" t="str">
        <f>VLOOKUP(B129,Sheet3!C:E,3,FALSE)</f>
        <v>结合农村环境连片集中整治、“美丽乡村”“宜居村庄”建设、农村危旧房改造等工作，将农村卫生厕所改造一并纳入项目建设中统筹推进，按普通建卡贫困户每户1400元/座、纳入河流改厕项目的建卡贫困户每户3000元/座标准统筹实施贫困户卫生厕所项目的实施，2020年拟实施196户，做到贫困户卫生改厕全覆盖。</v>
      </c>
      <c r="E129" s="5" t="str">
        <f>VLOOKUP(B129,Sheet3!C:F,4,FALSE)</f>
        <v>项目按照普通建卡贫困户每户1400元、纳入河流改厕项目的建卡贫困户每户3000元的标准进行补助，改善贫困户居住环境，保障贫困户身体健康。</v>
      </c>
      <c r="F129" s="6">
        <f t="shared" si="4"/>
        <v>33.04</v>
      </c>
      <c r="G129" s="11">
        <v>5.46</v>
      </c>
      <c r="H129" s="10">
        <v>0</v>
      </c>
      <c r="I129" s="15">
        <v>27.58</v>
      </c>
      <c r="J129" s="13">
        <v>0</v>
      </c>
      <c r="K129" s="10">
        <v>0</v>
      </c>
      <c r="L129" s="6">
        <f t="shared" si="5"/>
        <v>27.58</v>
      </c>
      <c r="M129" s="11">
        <v>0</v>
      </c>
      <c r="N129" s="10">
        <v>0</v>
      </c>
      <c r="O129" s="15">
        <v>27.58</v>
      </c>
      <c r="P129" s="13">
        <v>0</v>
      </c>
      <c r="Q129" s="10">
        <v>0</v>
      </c>
      <c r="R129" s="14" t="s">
        <v>58</v>
      </c>
      <c r="S129" s="9" t="s">
        <v>59</v>
      </c>
    </row>
    <row r="130" ht="409.5" spans="1:19">
      <c r="A130" s="4">
        <v>130</v>
      </c>
      <c r="B130" s="14" t="s">
        <v>218</v>
      </c>
      <c r="C130" s="9" t="s">
        <v>217</v>
      </c>
      <c r="D130" s="5" t="str">
        <f>VLOOKUP(B130,Sheet3!C:E,3,FALSE)</f>
        <v>入股九头牛鲜奶店和种植红辣椒300亩项目能吸纳本村81户贫困户（其中在家贫困户52户）参与，红辣椒项目另外带动周边老百姓自主种植红辣椒近200亩，合作社提供技术支撑、统一防虫治病、统一销售，解决后顾之忧。纯收益的10%作为村集体经济收入用于村级集体经济扩大发展，纯收益的10%用于村公益事业，纯收益的80%用于本村贫困户分红及支持贫困户产业发展，暂定三年；三年后扶贫产业资金转为乡村振兴发展资金。</v>
      </c>
      <c r="E130" s="5" t="str">
        <f>VLOOKUP(B130,Sheet3!C:F,4,FALSE)</f>
        <v>一是按照村集体每年1.8万元固定分红的形式进行，分红按每季度0.45万元打入村集体账户，合作期限3年，3年期满收回入股股金30万元。二是村集体拟投资45万元种植红辣椒300亩，由真赢农业种植专业合作社负责实施。吸纳建卡贫困户务工就业，同时合作社提供技术支撑、统一防虫治病、统一销售，解决后顾之忧。</v>
      </c>
      <c r="F130" s="6">
        <f t="shared" si="4"/>
        <v>75</v>
      </c>
      <c r="G130" s="13">
        <v>0</v>
      </c>
      <c r="H130" s="6">
        <v>0</v>
      </c>
      <c r="I130" s="15">
        <v>75</v>
      </c>
      <c r="J130" s="10">
        <v>0</v>
      </c>
      <c r="K130" s="10">
        <v>0</v>
      </c>
      <c r="L130" s="6">
        <f t="shared" si="5"/>
        <v>50</v>
      </c>
      <c r="M130" s="10">
        <v>0</v>
      </c>
      <c r="N130" s="10">
        <v>0</v>
      </c>
      <c r="O130" s="15">
        <v>50</v>
      </c>
      <c r="P130" s="10">
        <v>0</v>
      </c>
      <c r="Q130" s="10">
        <v>0</v>
      </c>
      <c r="R130" s="14" t="s">
        <v>24</v>
      </c>
      <c r="S130" s="9" t="s">
        <v>86</v>
      </c>
    </row>
    <row r="131" ht="148.5" spans="1:19">
      <c r="A131" s="4">
        <v>131</v>
      </c>
      <c r="B131" s="4" t="s">
        <v>219</v>
      </c>
      <c r="C131" s="5" t="s">
        <v>217</v>
      </c>
      <c r="D131" s="5" t="str">
        <f>VLOOKUP(B131,Sheet3!C:E,3,FALSE)</f>
        <v>通过建档立卡贫困户选择适合自身发展的产业进行转产增收，实现持续增收脱贫。</v>
      </c>
      <c r="E131" s="5" t="str">
        <f>VLOOKUP(B131,Sheet3!C:F,4,FALSE)</f>
        <v>项目按照不超过2000元到户帮扶，帮助贫困人口转产增收。</v>
      </c>
      <c r="F131" s="6">
        <f t="shared" si="4"/>
        <v>25.83</v>
      </c>
      <c r="G131" s="13">
        <v>0</v>
      </c>
      <c r="H131" s="8">
        <v>25.83</v>
      </c>
      <c r="I131" s="6">
        <v>0</v>
      </c>
      <c r="J131" s="13">
        <v>0</v>
      </c>
      <c r="K131" s="6">
        <v>0</v>
      </c>
      <c r="L131" s="6">
        <f t="shared" si="5"/>
        <v>14.8558</v>
      </c>
      <c r="M131" s="10">
        <v>0</v>
      </c>
      <c r="N131" s="15">
        <v>14.8558</v>
      </c>
      <c r="O131" s="10">
        <v>0</v>
      </c>
      <c r="P131" s="13">
        <v>0</v>
      </c>
      <c r="Q131" s="6">
        <v>0</v>
      </c>
      <c r="R131" s="14" t="s">
        <v>52</v>
      </c>
      <c r="S131" s="9" t="s">
        <v>53</v>
      </c>
    </row>
    <row r="132" ht="214.5" spans="1:19">
      <c r="A132" s="4">
        <v>132</v>
      </c>
      <c r="B132" s="5" t="s">
        <v>220</v>
      </c>
      <c r="C132" s="9" t="s">
        <v>217</v>
      </c>
      <c r="D132" s="5" t="str">
        <f>VLOOKUP(B132,Sheet3!C:E,3,FALSE)</f>
        <v>群众全程监督施工，通过改善交通条件，方便建档立卡贫困户90人生活出行并降低农产品运输成本。</v>
      </c>
      <c r="E132" s="5" t="str">
        <f>VLOOKUP(B132,Sheet3!C:F,4,FALSE)</f>
        <v>项目实施可解决远觉镇复兴社区90人（其中建档立卡贫困户90人）出行问题，可带动生猪、小家禽等产业发展。</v>
      </c>
      <c r="F132" s="6">
        <f t="shared" si="4"/>
        <v>115.25</v>
      </c>
      <c r="G132" s="13">
        <v>0</v>
      </c>
      <c r="H132" s="10">
        <v>62</v>
      </c>
      <c r="I132" s="15">
        <v>23.25</v>
      </c>
      <c r="J132" s="10">
        <v>0</v>
      </c>
      <c r="K132" s="23">
        <v>30</v>
      </c>
      <c r="L132" s="6">
        <f t="shared" si="5"/>
        <v>92</v>
      </c>
      <c r="M132" s="23">
        <v>0</v>
      </c>
      <c r="N132" s="23">
        <v>62</v>
      </c>
      <c r="O132" s="24">
        <v>0</v>
      </c>
      <c r="P132" s="10">
        <v>0</v>
      </c>
      <c r="Q132" s="23">
        <v>30</v>
      </c>
      <c r="R132" s="14" t="s">
        <v>24</v>
      </c>
      <c r="S132" s="9" t="s">
        <v>55</v>
      </c>
    </row>
    <row r="133" ht="264" spans="1:19">
      <c r="A133" s="4">
        <v>133</v>
      </c>
      <c r="B133" s="5" t="s">
        <v>221</v>
      </c>
      <c r="C133" s="9" t="s">
        <v>217</v>
      </c>
      <c r="D133" s="5" t="str">
        <f>VLOOKUP(B133,Sheet3!C:E,3,FALSE)</f>
        <v>群众全程监督施工，通过改善交通条件，方便建档立卡贫困户579人生活出行并降低农产品运输成本。</v>
      </c>
      <c r="E133" s="5" t="str">
        <f>VLOOKUP(B133,Sheet3!C:F,4,FALSE)</f>
        <v>项目实施可解决远觉镇复兴社区、蔡家坪村、白家寺村579人（其中建档立卡贫困户579人）出行问题，可带动生猪、小家禽等产业发展。</v>
      </c>
      <c r="F133" s="6">
        <f t="shared" si="4"/>
        <v>219.5</v>
      </c>
      <c r="G133" s="13">
        <v>116</v>
      </c>
      <c r="H133" s="10">
        <v>0</v>
      </c>
      <c r="I133" s="15">
        <v>43.5</v>
      </c>
      <c r="J133" s="10">
        <v>0</v>
      </c>
      <c r="K133" s="23">
        <v>60</v>
      </c>
      <c r="L133" s="6">
        <f t="shared" si="5"/>
        <v>176</v>
      </c>
      <c r="M133" s="23">
        <v>116</v>
      </c>
      <c r="N133" s="23">
        <v>0</v>
      </c>
      <c r="O133" s="24">
        <v>0</v>
      </c>
      <c r="P133" s="10">
        <v>0</v>
      </c>
      <c r="Q133" s="23">
        <v>60</v>
      </c>
      <c r="R133" s="14" t="s">
        <v>24</v>
      </c>
      <c r="S133" s="9" t="s">
        <v>55</v>
      </c>
    </row>
    <row r="134" ht="409.5" spans="1:19">
      <c r="A134" s="4">
        <v>134</v>
      </c>
      <c r="B134" s="4" t="s">
        <v>222</v>
      </c>
      <c r="C134" s="5" t="s">
        <v>223</v>
      </c>
      <c r="D134" s="5" t="str">
        <f>VLOOKUP(B134,Sheet3!C:E,3,FALSE)</f>
        <v>结合农村环境连片集中整治、“美丽乡村”“宜居村庄”建设、农村危旧房改造等工作，将农村卫生厕所改造一并纳入项目建设中统筹推进，按1400元/座标准统筹实施贫困户卫生厕所项目的实施，2020年拟实施23户，做到贫困户卫生改厕全覆盖。</v>
      </c>
      <c r="E134" s="5" t="str">
        <f>VLOOKUP(B134,Sheet3!C:F,4,FALSE)</f>
        <v>项目按照每户1400元的标准进行补助，改善贫困户居住环境，保障贫困户身体健康。</v>
      </c>
      <c r="F134" s="6">
        <f t="shared" si="4"/>
        <v>3.22</v>
      </c>
      <c r="G134" s="11">
        <v>1.68</v>
      </c>
      <c r="H134" s="10">
        <v>0</v>
      </c>
      <c r="I134" s="15">
        <v>1.54</v>
      </c>
      <c r="J134" s="13">
        <v>0</v>
      </c>
      <c r="K134" s="10">
        <v>0</v>
      </c>
      <c r="L134" s="6">
        <f t="shared" si="5"/>
        <v>0.77</v>
      </c>
      <c r="M134" s="11">
        <v>0</v>
      </c>
      <c r="N134" s="10">
        <v>0</v>
      </c>
      <c r="O134" s="15">
        <v>0.77</v>
      </c>
      <c r="P134" s="13">
        <v>0</v>
      </c>
      <c r="Q134" s="10">
        <v>0</v>
      </c>
      <c r="R134" s="14" t="s">
        <v>58</v>
      </c>
      <c r="S134" s="9" t="s">
        <v>59</v>
      </c>
    </row>
    <row r="135" ht="148.5" spans="1:19">
      <c r="A135" s="4">
        <v>135</v>
      </c>
      <c r="B135" s="4" t="s">
        <v>224</v>
      </c>
      <c r="C135" s="5" t="s">
        <v>223</v>
      </c>
      <c r="D135" s="5" t="str">
        <f>VLOOKUP(B135,Sheet3!C:E,3,FALSE)</f>
        <v>通过建档立卡贫困户选择适合自身发展的产业进行转产增收，实现持续增收脱贫。</v>
      </c>
      <c r="E135" s="5" t="str">
        <f>VLOOKUP(B135,Sheet3!C:F,4,FALSE)</f>
        <v>项目按照不超过2000元到户帮扶，帮助贫困人口转产增收。</v>
      </c>
      <c r="F135" s="6">
        <f t="shared" si="4"/>
        <v>22.18</v>
      </c>
      <c r="G135" s="13">
        <v>0</v>
      </c>
      <c r="H135" s="8">
        <v>22.18</v>
      </c>
      <c r="I135" s="6">
        <v>0</v>
      </c>
      <c r="J135" s="13">
        <v>0</v>
      </c>
      <c r="K135" s="6">
        <v>0</v>
      </c>
      <c r="L135" s="6">
        <f t="shared" si="5"/>
        <v>13.815</v>
      </c>
      <c r="M135" s="10">
        <v>0</v>
      </c>
      <c r="N135" s="15">
        <v>13.815</v>
      </c>
      <c r="O135" s="10">
        <v>0</v>
      </c>
      <c r="P135" s="13">
        <v>0</v>
      </c>
      <c r="Q135" s="6">
        <v>0</v>
      </c>
      <c r="R135" s="14" t="s">
        <v>52</v>
      </c>
      <c r="S135" s="9" t="s">
        <v>53</v>
      </c>
    </row>
    <row r="136" ht="231" spans="1:19">
      <c r="A136" s="4">
        <v>136</v>
      </c>
      <c r="B136" s="5" t="s">
        <v>225</v>
      </c>
      <c r="C136" s="9" t="s">
        <v>223</v>
      </c>
      <c r="D136" s="5" t="str">
        <f>VLOOKUP(B136,Sheet3!C:E,3,FALSE)</f>
        <v>群众全程监督施工，通过改善交通条件，方便950人（其中建档立卡贫困户65人）生活出行并降低农产品运输成本。</v>
      </c>
      <c r="E136" s="5" t="str">
        <f>VLOOKUP(B136,Sheet3!C:F,4,FALSE)</f>
        <v>项目实施可解决直升镇黄坭村、万宝村950人（其中建档立卡贫困户65人）出行问题，可带动生猪、小家禽等产业发展。</v>
      </c>
      <c r="F136" s="6">
        <f t="shared" si="4"/>
        <v>121</v>
      </c>
      <c r="G136" s="13">
        <v>0</v>
      </c>
      <c r="H136" s="10">
        <v>88</v>
      </c>
      <c r="I136" s="15">
        <v>33</v>
      </c>
      <c r="J136" s="10">
        <v>0</v>
      </c>
      <c r="K136" s="10">
        <v>0</v>
      </c>
      <c r="L136" s="6">
        <f t="shared" si="5"/>
        <v>118.965</v>
      </c>
      <c r="M136" s="10">
        <v>0</v>
      </c>
      <c r="N136" s="10">
        <v>88</v>
      </c>
      <c r="O136" s="15">
        <v>30.965</v>
      </c>
      <c r="P136" s="10">
        <v>0</v>
      </c>
      <c r="Q136" s="10">
        <v>0</v>
      </c>
      <c r="R136" s="14" t="s">
        <v>24</v>
      </c>
      <c r="S136" s="9" t="s">
        <v>55</v>
      </c>
    </row>
    <row r="137" ht="231" spans="1:19">
      <c r="A137" s="4">
        <v>137</v>
      </c>
      <c r="B137" s="5" t="s">
        <v>226</v>
      </c>
      <c r="C137" s="9" t="s">
        <v>223</v>
      </c>
      <c r="D137" s="5" t="str">
        <f>VLOOKUP(B137,Sheet3!C:E,3,FALSE)</f>
        <v>群众全程监督施工，通过改善交通条件，方便410人（其中建档立卡贫困户12人）生活出行并降低农产品运输成本。</v>
      </c>
      <c r="E137" s="5" t="str">
        <f>VLOOKUP(B137,Sheet3!C:F,4,FALSE)</f>
        <v>项目实施可解决直升镇荣升社区410人（其中建档立卡贫困户12人）出行问题，可带动生猪、小家禽等产业发展。</v>
      </c>
      <c r="F137" s="6">
        <f t="shared" si="4"/>
        <v>82.5</v>
      </c>
      <c r="G137" s="13">
        <v>0</v>
      </c>
      <c r="H137" s="10">
        <v>60</v>
      </c>
      <c r="I137" s="15">
        <v>22.5</v>
      </c>
      <c r="J137" s="10">
        <v>0</v>
      </c>
      <c r="K137" s="10">
        <v>0</v>
      </c>
      <c r="L137" s="6">
        <f t="shared" si="5"/>
        <v>60</v>
      </c>
      <c r="M137" s="10">
        <v>0</v>
      </c>
      <c r="N137" s="10">
        <v>60</v>
      </c>
      <c r="O137" s="15">
        <v>0</v>
      </c>
      <c r="P137" s="10">
        <v>0</v>
      </c>
      <c r="Q137" s="10">
        <v>0</v>
      </c>
      <c r="R137" s="14" t="s">
        <v>24</v>
      </c>
      <c r="S137" s="9" t="s">
        <v>55</v>
      </c>
    </row>
    <row r="138" ht="231" spans="1:19">
      <c r="A138" s="4">
        <v>138</v>
      </c>
      <c r="B138" s="5" t="s">
        <v>227</v>
      </c>
      <c r="C138" s="9" t="s">
        <v>223</v>
      </c>
      <c r="D138" s="5" t="str">
        <f>VLOOKUP(B138,Sheet3!C:E,3,FALSE)</f>
        <v>群众全程监督施工，通过改善交通条件，方便108人（其中建档立卡贫困户9人）生活出行并降低农产品运输成本。</v>
      </c>
      <c r="E138" s="5" t="str">
        <f>VLOOKUP(B138,Sheet3!C:F,4,FALSE)</f>
        <v>项目实施可解决直升镇荣升社区108人（其中建档立卡贫困户9人）出行问题，可带动生猪、小家禽等产业发展。</v>
      </c>
      <c r="F138" s="6">
        <f t="shared" si="4"/>
        <v>82.5</v>
      </c>
      <c r="G138" s="13">
        <v>0</v>
      </c>
      <c r="H138" s="10">
        <v>60</v>
      </c>
      <c r="I138" s="15">
        <v>22.5</v>
      </c>
      <c r="J138" s="10">
        <v>0</v>
      </c>
      <c r="K138" s="10">
        <v>0</v>
      </c>
      <c r="L138" s="6">
        <f t="shared" si="5"/>
        <v>73.59</v>
      </c>
      <c r="M138" s="10">
        <v>0</v>
      </c>
      <c r="N138" s="10">
        <v>60</v>
      </c>
      <c r="O138" s="15">
        <v>13.59</v>
      </c>
      <c r="P138" s="10">
        <v>0</v>
      </c>
      <c r="Q138" s="10">
        <v>0</v>
      </c>
      <c r="R138" s="14" t="s">
        <v>24</v>
      </c>
      <c r="S138" s="9" t="s">
        <v>55</v>
      </c>
    </row>
    <row r="139" ht="346.5" spans="1:19">
      <c r="A139" s="4">
        <v>139</v>
      </c>
      <c r="B139" s="5" t="s">
        <v>228</v>
      </c>
      <c r="C139" s="9" t="s">
        <v>151</v>
      </c>
      <c r="D139" s="5" t="s">
        <v>229</v>
      </c>
      <c r="E139" s="5" t="s">
        <v>230</v>
      </c>
      <c r="F139" s="6">
        <f t="shared" si="4"/>
        <v>514</v>
      </c>
      <c r="G139" s="13">
        <v>0</v>
      </c>
      <c r="H139" s="15">
        <v>514</v>
      </c>
      <c r="I139" s="10">
        <v>0</v>
      </c>
      <c r="J139" s="10">
        <v>0</v>
      </c>
      <c r="K139" s="10">
        <v>0</v>
      </c>
      <c r="L139" s="6">
        <f t="shared" si="5"/>
        <v>0</v>
      </c>
      <c r="M139" s="10">
        <v>0</v>
      </c>
      <c r="N139" s="15">
        <v>0</v>
      </c>
      <c r="O139" s="10">
        <v>0</v>
      </c>
      <c r="P139" s="10">
        <v>0</v>
      </c>
      <c r="Q139" s="10">
        <v>0</v>
      </c>
      <c r="R139" s="14" t="s">
        <v>52</v>
      </c>
      <c r="S139" s="9" t="s">
        <v>231</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9"/>
  <sheetViews>
    <sheetView workbookViewId="0">
      <selection activeCell="A1" sqref="A1:F139"/>
    </sheetView>
  </sheetViews>
  <sheetFormatPr defaultColWidth="8.89166666666667" defaultRowHeight="13.5" outlineLevelCol="5"/>
  <sheetData>
    <row r="1" ht="33" spans="1:6">
      <c r="A1" s="1" t="s">
        <v>3</v>
      </c>
      <c r="B1" s="1" t="s">
        <v>232</v>
      </c>
      <c r="C1" s="2" t="s">
        <v>4</v>
      </c>
      <c r="D1" s="2" t="s">
        <v>6</v>
      </c>
      <c r="E1" s="1" t="s">
        <v>7</v>
      </c>
      <c r="F1" s="1" t="s">
        <v>8</v>
      </c>
    </row>
    <row r="2" ht="135" spans="1:6">
      <c r="A2" s="3">
        <v>4</v>
      </c>
      <c r="B2" s="3" t="s">
        <v>151</v>
      </c>
      <c r="C2" s="3" t="s">
        <v>50</v>
      </c>
      <c r="D2" s="3" t="s">
        <v>233</v>
      </c>
      <c r="E2" s="3" t="s">
        <v>234</v>
      </c>
      <c r="F2" s="3" t="s">
        <v>235</v>
      </c>
    </row>
    <row r="3" ht="409.5" spans="1:6">
      <c r="A3" s="3">
        <v>108</v>
      </c>
      <c r="B3" s="3" t="s">
        <v>151</v>
      </c>
      <c r="C3" s="3" t="s">
        <v>57</v>
      </c>
      <c r="D3" s="3" t="s">
        <v>233</v>
      </c>
      <c r="E3" s="3" t="s">
        <v>236</v>
      </c>
      <c r="F3" s="3" t="s">
        <v>237</v>
      </c>
    </row>
    <row r="4" ht="210" spans="1:6">
      <c r="A4" s="3">
        <v>33</v>
      </c>
      <c r="B4" s="3" t="s">
        <v>151</v>
      </c>
      <c r="C4" s="3" t="s">
        <v>54</v>
      </c>
      <c r="D4" s="3" t="s">
        <v>238</v>
      </c>
      <c r="E4" s="3" t="s">
        <v>239</v>
      </c>
      <c r="F4" s="3" t="s">
        <v>240</v>
      </c>
    </row>
    <row r="5" ht="210" spans="1:6">
      <c r="A5" s="3">
        <v>34</v>
      </c>
      <c r="B5" s="3" t="s">
        <v>151</v>
      </c>
      <c r="C5" s="3" t="s">
        <v>56</v>
      </c>
      <c r="D5" s="3" t="s">
        <v>241</v>
      </c>
      <c r="E5" s="3" t="s">
        <v>242</v>
      </c>
      <c r="F5" s="3" t="s">
        <v>243</v>
      </c>
    </row>
    <row r="6" ht="135" spans="1:6">
      <c r="A6" s="3">
        <v>13</v>
      </c>
      <c r="B6" s="3" t="s">
        <v>151</v>
      </c>
      <c r="C6" s="3" t="s">
        <v>63</v>
      </c>
      <c r="D6" s="3" t="s">
        <v>244</v>
      </c>
      <c r="E6" s="3" t="s">
        <v>234</v>
      </c>
      <c r="F6" s="3" t="s">
        <v>235</v>
      </c>
    </row>
    <row r="7" ht="180" spans="1:6">
      <c r="A7" s="3">
        <v>130</v>
      </c>
      <c r="B7" s="3" t="s">
        <v>151</v>
      </c>
      <c r="C7" s="3" t="s">
        <v>60</v>
      </c>
      <c r="D7" s="3" t="s">
        <v>244</v>
      </c>
      <c r="E7" s="3" t="s">
        <v>245</v>
      </c>
      <c r="F7" s="3" t="s">
        <v>246</v>
      </c>
    </row>
    <row r="8" ht="409.5" spans="1:6">
      <c r="A8" s="3">
        <v>109</v>
      </c>
      <c r="B8" s="3" t="s">
        <v>151</v>
      </c>
      <c r="C8" s="3" t="s">
        <v>64</v>
      </c>
      <c r="D8" s="3" t="s">
        <v>247</v>
      </c>
      <c r="E8" s="3" t="s">
        <v>248</v>
      </c>
      <c r="F8" s="3" t="s">
        <v>237</v>
      </c>
    </row>
    <row r="9" ht="409.5" spans="1:6">
      <c r="A9" s="3">
        <v>102</v>
      </c>
      <c r="B9" s="3" t="s">
        <v>151</v>
      </c>
      <c r="C9" s="3" t="s">
        <v>153</v>
      </c>
      <c r="D9" s="3" t="s">
        <v>249</v>
      </c>
      <c r="E9" s="3" t="s">
        <v>250</v>
      </c>
      <c r="F9" s="3" t="s">
        <v>251</v>
      </c>
    </row>
    <row r="10" ht="409.5" spans="1:6">
      <c r="A10" s="3">
        <v>103</v>
      </c>
      <c r="B10" s="3" t="s">
        <v>151</v>
      </c>
      <c r="C10" s="3" t="s">
        <v>155</v>
      </c>
      <c r="D10" s="3" t="s">
        <v>249</v>
      </c>
      <c r="E10" s="3" t="s">
        <v>252</v>
      </c>
      <c r="F10" s="3" t="s">
        <v>253</v>
      </c>
    </row>
    <row r="11" ht="360" spans="1:6">
      <c r="A11" s="3">
        <v>104</v>
      </c>
      <c r="B11" s="3" t="s">
        <v>151</v>
      </c>
      <c r="C11" s="3" t="s">
        <v>157</v>
      </c>
      <c r="D11" s="3" t="s">
        <v>249</v>
      </c>
      <c r="E11" s="3" t="s">
        <v>254</v>
      </c>
      <c r="F11" s="3" t="s">
        <v>255</v>
      </c>
    </row>
    <row r="12" ht="360" spans="1:6">
      <c r="A12" s="3">
        <v>105</v>
      </c>
      <c r="B12" s="3" t="s">
        <v>151</v>
      </c>
      <c r="C12" s="3" t="s">
        <v>165</v>
      </c>
      <c r="D12" s="3" t="s">
        <v>249</v>
      </c>
      <c r="E12" s="3" t="s">
        <v>256</v>
      </c>
      <c r="F12" s="3" t="s">
        <v>257</v>
      </c>
    </row>
    <row r="13" ht="375" spans="1:6">
      <c r="A13" s="3">
        <v>106</v>
      </c>
      <c r="B13" s="3" t="s">
        <v>151</v>
      </c>
      <c r="C13" s="3" t="s">
        <v>159</v>
      </c>
      <c r="D13" s="3" t="s">
        <v>249</v>
      </c>
      <c r="E13" s="3" t="s">
        <v>258</v>
      </c>
      <c r="F13" s="3" t="s">
        <v>259</v>
      </c>
    </row>
    <row r="14" ht="270" spans="1:6">
      <c r="A14" s="3">
        <v>107</v>
      </c>
      <c r="B14" s="3" t="s">
        <v>151</v>
      </c>
      <c r="C14" s="3" t="s">
        <v>260</v>
      </c>
      <c r="D14" s="3" t="s">
        <v>249</v>
      </c>
      <c r="E14" s="3" t="s">
        <v>261</v>
      </c>
      <c r="F14" s="3" t="s">
        <v>262</v>
      </c>
    </row>
    <row r="15" ht="135" spans="1:6">
      <c r="A15" s="3">
        <v>136</v>
      </c>
      <c r="B15" s="3" t="s">
        <v>151</v>
      </c>
      <c r="C15" s="3" t="s">
        <v>161</v>
      </c>
      <c r="D15" s="3" t="s">
        <v>249</v>
      </c>
      <c r="E15" s="3" t="s">
        <v>263</v>
      </c>
      <c r="F15" s="3" t="s">
        <v>264</v>
      </c>
    </row>
    <row r="16" ht="405" spans="1:6">
      <c r="A16" s="3">
        <v>138</v>
      </c>
      <c r="B16" s="3" t="s">
        <v>151</v>
      </c>
      <c r="C16" s="3" t="s">
        <v>167</v>
      </c>
      <c r="D16" s="3" t="s">
        <v>249</v>
      </c>
      <c r="E16" s="3" t="s">
        <v>265</v>
      </c>
      <c r="F16" s="3" t="s">
        <v>266</v>
      </c>
    </row>
    <row r="17" ht="135" spans="1:6">
      <c r="A17" s="3">
        <v>3</v>
      </c>
      <c r="B17" s="3" t="s">
        <v>151</v>
      </c>
      <c r="C17" s="3" t="s">
        <v>65</v>
      </c>
      <c r="D17" s="3" t="s">
        <v>267</v>
      </c>
      <c r="E17" s="3" t="s">
        <v>234</v>
      </c>
      <c r="F17" s="3" t="s">
        <v>235</v>
      </c>
    </row>
    <row r="18" ht="409.5" spans="1:6">
      <c r="A18" s="3">
        <v>110</v>
      </c>
      <c r="B18" s="3" t="s">
        <v>151</v>
      </c>
      <c r="C18" s="3" t="s">
        <v>67</v>
      </c>
      <c r="D18" s="3" t="s">
        <v>267</v>
      </c>
      <c r="E18" s="3" t="s">
        <v>268</v>
      </c>
      <c r="F18" s="3" t="s">
        <v>237</v>
      </c>
    </row>
    <row r="19" ht="135" spans="1:6">
      <c r="A19" s="3">
        <v>17</v>
      </c>
      <c r="B19" s="3" t="s">
        <v>151</v>
      </c>
      <c r="C19" s="3" t="s">
        <v>68</v>
      </c>
      <c r="D19" s="3" t="s">
        <v>269</v>
      </c>
      <c r="E19" s="3" t="s">
        <v>234</v>
      </c>
      <c r="F19" s="3" t="s">
        <v>235</v>
      </c>
    </row>
    <row r="20" ht="409.5" spans="1:6">
      <c r="A20" s="3">
        <v>111</v>
      </c>
      <c r="B20" s="3" t="s">
        <v>151</v>
      </c>
      <c r="C20" s="3" t="s">
        <v>74</v>
      </c>
      <c r="D20" s="3" t="s">
        <v>269</v>
      </c>
      <c r="E20" s="3" t="s">
        <v>270</v>
      </c>
      <c r="F20" s="3" t="s">
        <v>237</v>
      </c>
    </row>
    <row r="21" ht="210" spans="1:6">
      <c r="A21" s="3">
        <v>35</v>
      </c>
      <c r="B21" s="3" t="s">
        <v>151</v>
      </c>
      <c r="C21" s="3" t="s">
        <v>70</v>
      </c>
      <c r="D21" s="3" t="s">
        <v>271</v>
      </c>
      <c r="E21" s="3" t="s">
        <v>272</v>
      </c>
      <c r="F21" s="3" t="s">
        <v>273</v>
      </c>
    </row>
    <row r="22" ht="210" spans="1:6">
      <c r="A22" s="3">
        <v>36</v>
      </c>
      <c r="B22" s="3" t="s">
        <v>151</v>
      </c>
      <c r="C22" s="3" t="s">
        <v>71</v>
      </c>
      <c r="D22" s="3" t="s">
        <v>274</v>
      </c>
      <c r="E22" s="3" t="s">
        <v>275</v>
      </c>
      <c r="F22" s="3" t="s">
        <v>276</v>
      </c>
    </row>
    <row r="23" ht="210" spans="1:6">
      <c r="A23" s="3">
        <v>37</v>
      </c>
      <c r="B23" s="3" t="s">
        <v>151</v>
      </c>
      <c r="C23" s="3" t="s">
        <v>72</v>
      </c>
      <c r="D23" s="3" t="s">
        <v>274</v>
      </c>
      <c r="E23" s="3" t="s">
        <v>277</v>
      </c>
      <c r="F23" s="3" t="s">
        <v>278</v>
      </c>
    </row>
    <row r="24" ht="210" spans="1:6">
      <c r="A24" s="3">
        <v>38</v>
      </c>
      <c r="B24" s="3" t="s">
        <v>151</v>
      </c>
      <c r="C24" s="3" t="s">
        <v>73</v>
      </c>
      <c r="D24" s="3" t="s">
        <v>279</v>
      </c>
      <c r="E24" s="3" t="s">
        <v>280</v>
      </c>
      <c r="F24" s="3" t="s">
        <v>281</v>
      </c>
    </row>
    <row r="25" ht="135" spans="1:6">
      <c r="A25" s="3">
        <v>9</v>
      </c>
      <c r="B25" s="3" t="s">
        <v>151</v>
      </c>
      <c r="C25" s="3" t="s">
        <v>75</v>
      </c>
      <c r="D25" s="3" t="s">
        <v>282</v>
      </c>
      <c r="E25" s="3" t="s">
        <v>234</v>
      </c>
      <c r="F25" s="3" t="s">
        <v>235</v>
      </c>
    </row>
    <row r="26" ht="409.5" spans="1:6">
      <c r="A26" s="3">
        <v>112</v>
      </c>
      <c r="B26" s="3" t="s">
        <v>151</v>
      </c>
      <c r="C26" s="3" t="s">
        <v>79</v>
      </c>
      <c r="D26" s="3" t="s">
        <v>282</v>
      </c>
      <c r="E26" s="3" t="s">
        <v>283</v>
      </c>
      <c r="F26" s="3" t="s">
        <v>237</v>
      </c>
    </row>
    <row r="27" ht="225" spans="1:6">
      <c r="A27" s="3">
        <v>39</v>
      </c>
      <c r="B27" s="3" t="s">
        <v>151</v>
      </c>
      <c r="C27" s="3" t="s">
        <v>77</v>
      </c>
      <c r="D27" s="3" t="s">
        <v>284</v>
      </c>
      <c r="E27" s="3" t="s">
        <v>285</v>
      </c>
      <c r="F27" s="3" t="s">
        <v>286</v>
      </c>
    </row>
    <row r="28" ht="210" spans="1:6">
      <c r="A28" s="3">
        <v>40</v>
      </c>
      <c r="B28" s="3" t="s">
        <v>151</v>
      </c>
      <c r="C28" s="3" t="s">
        <v>78</v>
      </c>
      <c r="D28" s="3" t="s">
        <v>287</v>
      </c>
      <c r="E28" s="3" t="s">
        <v>288</v>
      </c>
      <c r="F28" s="3" t="s">
        <v>289</v>
      </c>
    </row>
    <row r="29" ht="135" spans="1:6">
      <c r="A29" s="3">
        <v>18</v>
      </c>
      <c r="B29" s="3" t="s">
        <v>151</v>
      </c>
      <c r="C29" s="3" t="s">
        <v>80</v>
      </c>
      <c r="D29" s="3" t="s">
        <v>290</v>
      </c>
      <c r="E29" s="3" t="s">
        <v>234</v>
      </c>
      <c r="F29" s="3" t="s">
        <v>235</v>
      </c>
    </row>
    <row r="30" ht="90" spans="1:6">
      <c r="A30" s="3">
        <v>137</v>
      </c>
      <c r="B30" s="3" t="s">
        <v>151</v>
      </c>
      <c r="C30" s="3" t="s">
        <v>163</v>
      </c>
      <c r="D30" s="3" t="s">
        <v>291</v>
      </c>
      <c r="E30" s="3" t="s">
        <v>292</v>
      </c>
      <c r="F30" s="3" t="s">
        <v>293</v>
      </c>
    </row>
    <row r="31" ht="409.5" spans="1:6">
      <c r="A31" s="3">
        <v>22</v>
      </c>
      <c r="B31" s="3" t="s">
        <v>151</v>
      </c>
      <c r="C31" s="3" t="s">
        <v>85</v>
      </c>
      <c r="D31" s="3" t="s">
        <v>294</v>
      </c>
      <c r="E31" s="3" t="s">
        <v>295</v>
      </c>
      <c r="F31" s="3" t="s">
        <v>296</v>
      </c>
    </row>
    <row r="32" ht="210" spans="1:6">
      <c r="A32" s="3">
        <v>41</v>
      </c>
      <c r="B32" s="3" t="s">
        <v>151</v>
      </c>
      <c r="C32" s="3" t="s">
        <v>82</v>
      </c>
      <c r="D32" s="3" t="s">
        <v>294</v>
      </c>
      <c r="E32" s="3" t="s">
        <v>297</v>
      </c>
      <c r="F32" s="3" t="s">
        <v>298</v>
      </c>
    </row>
    <row r="33" ht="409.5" spans="1:6">
      <c r="A33" s="3">
        <v>23</v>
      </c>
      <c r="B33" s="3" t="s">
        <v>151</v>
      </c>
      <c r="C33" s="3" t="s">
        <v>87</v>
      </c>
      <c r="D33" s="3" t="s">
        <v>299</v>
      </c>
      <c r="E33" s="3" t="s">
        <v>295</v>
      </c>
      <c r="F33" s="3" t="s">
        <v>296</v>
      </c>
    </row>
    <row r="34" ht="210" spans="1:6">
      <c r="A34" s="3">
        <v>42</v>
      </c>
      <c r="B34" s="3" t="s">
        <v>151</v>
      </c>
      <c r="C34" s="3" t="s">
        <v>83</v>
      </c>
      <c r="D34" s="3" t="s">
        <v>299</v>
      </c>
      <c r="E34" s="3" t="s">
        <v>300</v>
      </c>
      <c r="F34" s="3" t="s">
        <v>301</v>
      </c>
    </row>
    <row r="35" ht="210" spans="1:6">
      <c r="A35" s="3">
        <v>43</v>
      </c>
      <c r="B35" s="3" t="s">
        <v>151</v>
      </c>
      <c r="C35" s="3" t="s">
        <v>84</v>
      </c>
      <c r="D35" s="3" t="s">
        <v>302</v>
      </c>
      <c r="E35" s="3" t="s">
        <v>303</v>
      </c>
      <c r="F35" s="3" t="s">
        <v>304</v>
      </c>
    </row>
    <row r="36" ht="135" spans="1:6">
      <c r="A36" s="3">
        <v>7</v>
      </c>
      <c r="B36" s="3" t="s">
        <v>151</v>
      </c>
      <c r="C36" s="3" t="s">
        <v>89</v>
      </c>
      <c r="D36" s="3" t="s">
        <v>305</v>
      </c>
      <c r="E36" s="3" t="s">
        <v>234</v>
      </c>
      <c r="F36" s="3" t="s">
        <v>235</v>
      </c>
    </row>
    <row r="37" ht="409.5" spans="1:6">
      <c r="A37" s="3">
        <v>113</v>
      </c>
      <c r="B37" s="3" t="s">
        <v>151</v>
      </c>
      <c r="C37" s="3" t="s">
        <v>91</v>
      </c>
      <c r="D37" s="3" t="s">
        <v>305</v>
      </c>
      <c r="E37" s="3" t="s">
        <v>306</v>
      </c>
      <c r="F37" s="3" t="s">
        <v>307</v>
      </c>
    </row>
    <row r="38" ht="409.5" spans="1:6">
      <c r="A38" s="3">
        <v>114</v>
      </c>
      <c r="B38" s="3" t="s">
        <v>151</v>
      </c>
      <c r="C38" s="3" t="s">
        <v>88</v>
      </c>
      <c r="D38" s="3" t="s">
        <v>305</v>
      </c>
      <c r="E38" s="3" t="s">
        <v>308</v>
      </c>
      <c r="F38" s="3" t="s">
        <v>307</v>
      </c>
    </row>
    <row r="39" ht="135" spans="1:6">
      <c r="A39" s="3">
        <v>15</v>
      </c>
      <c r="B39" s="3" t="s">
        <v>151</v>
      </c>
      <c r="C39" s="3" t="s">
        <v>96</v>
      </c>
      <c r="D39" s="3" t="s">
        <v>309</v>
      </c>
      <c r="E39" s="3" t="s">
        <v>234</v>
      </c>
      <c r="F39" s="3" t="s">
        <v>235</v>
      </c>
    </row>
    <row r="40" ht="409.5" spans="1:6">
      <c r="A40" s="3">
        <v>115</v>
      </c>
      <c r="B40" s="3" t="s">
        <v>151</v>
      </c>
      <c r="C40" s="3" t="s">
        <v>106</v>
      </c>
      <c r="D40" s="3" t="s">
        <v>309</v>
      </c>
      <c r="E40" s="3" t="s">
        <v>310</v>
      </c>
      <c r="F40" s="3" t="s">
        <v>237</v>
      </c>
    </row>
    <row r="41" ht="180" spans="1:6">
      <c r="A41" s="3">
        <v>131</v>
      </c>
      <c r="B41" s="3" t="s">
        <v>151</v>
      </c>
      <c r="C41" s="3" t="s">
        <v>92</v>
      </c>
      <c r="D41" s="3" t="s">
        <v>309</v>
      </c>
      <c r="E41" s="3" t="s">
        <v>311</v>
      </c>
      <c r="F41" s="3" t="s">
        <v>246</v>
      </c>
    </row>
    <row r="42" ht="225" spans="1:6">
      <c r="A42" s="3">
        <v>45</v>
      </c>
      <c r="B42" s="3" t="s">
        <v>151</v>
      </c>
      <c r="C42" s="3" t="s">
        <v>98</v>
      </c>
      <c r="D42" s="3" t="s">
        <v>312</v>
      </c>
      <c r="E42" s="3" t="s">
        <v>313</v>
      </c>
      <c r="F42" s="3" t="s">
        <v>314</v>
      </c>
    </row>
    <row r="43" ht="409.5" spans="1:6">
      <c r="A43" s="3">
        <v>24</v>
      </c>
      <c r="B43" s="3" t="s">
        <v>151</v>
      </c>
      <c r="C43" s="3" t="s">
        <v>104</v>
      </c>
      <c r="D43" s="3" t="s">
        <v>315</v>
      </c>
      <c r="E43" s="3" t="s">
        <v>316</v>
      </c>
      <c r="F43" s="3" t="s">
        <v>317</v>
      </c>
    </row>
    <row r="44" ht="210" spans="1:6">
      <c r="A44" s="3">
        <v>46</v>
      </c>
      <c r="B44" s="3" t="s">
        <v>151</v>
      </c>
      <c r="C44" s="3" t="s">
        <v>99</v>
      </c>
      <c r="D44" s="3" t="s">
        <v>315</v>
      </c>
      <c r="E44" s="3" t="s">
        <v>318</v>
      </c>
      <c r="F44" s="3" t="s">
        <v>319</v>
      </c>
    </row>
    <row r="45" ht="210" spans="1:6">
      <c r="A45" s="3">
        <v>47</v>
      </c>
      <c r="B45" s="3" t="s">
        <v>151</v>
      </c>
      <c r="C45" s="3" t="s">
        <v>100</v>
      </c>
      <c r="D45" s="3" t="s">
        <v>315</v>
      </c>
      <c r="E45" s="3" t="s">
        <v>318</v>
      </c>
      <c r="F45" s="3" t="s">
        <v>319</v>
      </c>
    </row>
    <row r="46" ht="210" spans="1:6">
      <c r="A46" s="3">
        <v>48</v>
      </c>
      <c r="B46" s="3" t="s">
        <v>151</v>
      </c>
      <c r="C46" s="3" t="s">
        <v>101</v>
      </c>
      <c r="D46" s="3" t="s">
        <v>315</v>
      </c>
      <c r="E46" s="3" t="s">
        <v>318</v>
      </c>
      <c r="F46" s="3" t="s">
        <v>319</v>
      </c>
    </row>
    <row r="47" ht="409.5" spans="1:6">
      <c r="A47" s="3">
        <v>25</v>
      </c>
      <c r="B47" s="3" t="s">
        <v>151</v>
      </c>
      <c r="C47" s="3" t="s">
        <v>105</v>
      </c>
      <c r="D47" s="3" t="s">
        <v>320</v>
      </c>
      <c r="E47" s="3" t="s">
        <v>321</v>
      </c>
      <c r="F47" s="3" t="s">
        <v>322</v>
      </c>
    </row>
    <row r="48" ht="210" spans="1:6">
      <c r="A48" s="3">
        <v>44</v>
      </c>
      <c r="B48" s="3" t="s">
        <v>151</v>
      </c>
      <c r="C48" s="3" t="s">
        <v>94</v>
      </c>
      <c r="D48" s="3" t="s">
        <v>320</v>
      </c>
      <c r="E48" s="3" t="s">
        <v>323</v>
      </c>
      <c r="F48" s="3" t="s">
        <v>324</v>
      </c>
    </row>
    <row r="49" ht="210" spans="1:6">
      <c r="A49" s="3">
        <v>49</v>
      </c>
      <c r="B49" s="3" t="s">
        <v>151</v>
      </c>
      <c r="C49" s="3" t="s">
        <v>102</v>
      </c>
      <c r="D49" s="3" t="s">
        <v>320</v>
      </c>
      <c r="E49" s="3" t="s">
        <v>323</v>
      </c>
      <c r="F49" s="3" t="s">
        <v>324</v>
      </c>
    </row>
    <row r="50" ht="210" spans="1:6">
      <c r="A50" s="3">
        <v>50</v>
      </c>
      <c r="B50" s="3" t="s">
        <v>151</v>
      </c>
      <c r="C50" s="3" t="s">
        <v>103</v>
      </c>
      <c r="D50" s="3" t="s">
        <v>320</v>
      </c>
      <c r="E50" s="3" t="s">
        <v>323</v>
      </c>
      <c r="F50" s="3" t="s">
        <v>324</v>
      </c>
    </row>
    <row r="51" ht="135" spans="1:6">
      <c r="A51" s="3">
        <v>19</v>
      </c>
      <c r="B51" s="3" t="s">
        <v>151</v>
      </c>
      <c r="C51" s="3" t="s">
        <v>109</v>
      </c>
      <c r="D51" s="3" t="s">
        <v>325</v>
      </c>
      <c r="E51" s="3" t="s">
        <v>234</v>
      </c>
      <c r="F51" s="3" t="s">
        <v>235</v>
      </c>
    </row>
    <row r="52" ht="409.5" spans="1:6">
      <c r="A52" s="3">
        <v>116</v>
      </c>
      <c r="B52" s="3" t="s">
        <v>151</v>
      </c>
      <c r="C52" s="3" t="s">
        <v>110</v>
      </c>
      <c r="D52" s="3" t="s">
        <v>325</v>
      </c>
      <c r="E52" s="3" t="s">
        <v>326</v>
      </c>
      <c r="F52" s="3" t="s">
        <v>307</v>
      </c>
    </row>
    <row r="53" ht="210" spans="1:6">
      <c r="A53" s="3">
        <v>51</v>
      </c>
      <c r="B53" s="3" t="s">
        <v>151</v>
      </c>
      <c r="C53" s="3" t="s">
        <v>107</v>
      </c>
      <c r="D53" s="3" t="s">
        <v>327</v>
      </c>
      <c r="E53" s="3" t="s">
        <v>328</v>
      </c>
      <c r="F53" s="3" t="s">
        <v>329</v>
      </c>
    </row>
    <row r="54" ht="135" spans="1:6">
      <c r="A54" s="3">
        <v>11</v>
      </c>
      <c r="B54" s="3" t="s">
        <v>151</v>
      </c>
      <c r="C54" s="3" t="s">
        <v>113</v>
      </c>
      <c r="D54" s="3" t="s">
        <v>330</v>
      </c>
      <c r="E54" s="3" t="s">
        <v>234</v>
      </c>
      <c r="F54" s="3" t="s">
        <v>235</v>
      </c>
    </row>
    <row r="55" ht="409.5" spans="1:6">
      <c r="A55" s="3">
        <v>117</v>
      </c>
      <c r="B55" s="3" t="s">
        <v>151</v>
      </c>
      <c r="C55" s="3" t="s">
        <v>127</v>
      </c>
      <c r="D55" s="3" t="s">
        <v>330</v>
      </c>
      <c r="E55" s="3" t="s">
        <v>331</v>
      </c>
      <c r="F55" s="3" t="s">
        <v>307</v>
      </c>
    </row>
    <row r="56" ht="180" spans="1:6">
      <c r="A56" s="3">
        <v>132</v>
      </c>
      <c r="B56" s="3" t="s">
        <v>151</v>
      </c>
      <c r="C56" s="3" t="s">
        <v>111</v>
      </c>
      <c r="D56" s="3" t="s">
        <v>330</v>
      </c>
      <c r="E56" s="3" t="s">
        <v>332</v>
      </c>
      <c r="F56" s="3" t="s">
        <v>246</v>
      </c>
    </row>
    <row r="57" ht="210" spans="1:6">
      <c r="A57" s="3">
        <v>52</v>
      </c>
      <c r="B57" s="3" t="s">
        <v>151</v>
      </c>
      <c r="C57" s="3" t="s">
        <v>114</v>
      </c>
      <c r="D57" s="3" t="s">
        <v>333</v>
      </c>
      <c r="E57" s="3" t="s">
        <v>334</v>
      </c>
      <c r="F57" s="3" t="s">
        <v>335</v>
      </c>
    </row>
    <row r="58" ht="225" spans="1:6">
      <c r="A58" s="3">
        <v>53</v>
      </c>
      <c r="B58" s="3" t="s">
        <v>151</v>
      </c>
      <c r="C58" s="3" t="s">
        <v>115</v>
      </c>
      <c r="D58" s="3" t="s">
        <v>333</v>
      </c>
      <c r="E58" s="3" t="s">
        <v>336</v>
      </c>
      <c r="F58" s="3" t="s">
        <v>337</v>
      </c>
    </row>
    <row r="59" ht="240" spans="1:6">
      <c r="A59" s="3">
        <v>54</v>
      </c>
      <c r="B59" s="3" t="s">
        <v>151</v>
      </c>
      <c r="C59" s="3" t="s">
        <v>116</v>
      </c>
      <c r="D59" s="3" t="s">
        <v>333</v>
      </c>
      <c r="E59" s="3" t="s">
        <v>338</v>
      </c>
      <c r="F59" s="3" t="s">
        <v>339</v>
      </c>
    </row>
    <row r="60" ht="240" spans="1:6">
      <c r="A60" s="3">
        <v>55</v>
      </c>
      <c r="B60" s="3" t="s">
        <v>151</v>
      </c>
      <c r="C60" s="3" t="s">
        <v>117</v>
      </c>
      <c r="D60" s="3" t="s">
        <v>340</v>
      </c>
      <c r="E60" s="3" t="s">
        <v>341</v>
      </c>
      <c r="F60" s="3" t="s">
        <v>342</v>
      </c>
    </row>
    <row r="61" ht="225" spans="1:6">
      <c r="A61" s="3">
        <v>56</v>
      </c>
      <c r="B61" s="3" t="s">
        <v>151</v>
      </c>
      <c r="C61" s="3" t="s">
        <v>118</v>
      </c>
      <c r="D61" s="3" t="s">
        <v>343</v>
      </c>
      <c r="E61" s="3" t="s">
        <v>344</v>
      </c>
      <c r="F61" s="3" t="s">
        <v>345</v>
      </c>
    </row>
    <row r="62" ht="225" spans="1:6">
      <c r="A62" s="3">
        <v>57</v>
      </c>
      <c r="B62" s="3" t="s">
        <v>151</v>
      </c>
      <c r="C62" s="3" t="s">
        <v>119</v>
      </c>
      <c r="D62" s="3" t="s">
        <v>343</v>
      </c>
      <c r="E62" s="3" t="s">
        <v>346</v>
      </c>
      <c r="F62" s="3" t="s">
        <v>347</v>
      </c>
    </row>
    <row r="63" ht="409.5" spans="1:6">
      <c r="A63" s="3">
        <v>26</v>
      </c>
      <c r="B63" s="3" t="s">
        <v>151</v>
      </c>
      <c r="C63" s="3" t="s">
        <v>125</v>
      </c>
      <c r="D63" s="3" t="s">
        <v>348</v>
      </c>
      <c r="E63" s="3" t="s">
        <v>349</v>
      </c>
      <c r="F63" s="3" t="s">
        <v>350</v>
      </c>
    </row>
    <row r="64" ht="210" spans="1:6">
      <c r="A64" s="3">
        <v>58</v>
      </c>
      <c r="B64" s="3" t="s">
        <v>151</v>
      </c>
      <c r="C64" s="3" t="s">
        <v>120</v>
      </c>
      <c r="D64" s="3" t="s">
        <v>351</v>
      </c>
      <c r="E64" s="3" t="s">
        <v>352</v>
      </c>
      <c r="F64" s="3" t="s">
        <v>353</v>
      </c>
    </row>
    <row r="65" ht="225" spans="1:6">
      <c r="A65" s="3">
        <v>59</v>
      </c>
      <c r="B65" s="3" t="s">
        <v>151</v>
      </c>
      <c r="C65" s="3" t="s">
        <v>121</v>
      </c>
      <c r="D65" s="3" t="s">
        <v>351</v>
      </c>
      <c r="E65" s="3" t="s">
        <v>354</v>
      </c>
      <c r="F65" s="3" t="s">
        <v>355</v>
      </c>
    </row>
    <row r="66" ht="240" spans="1:6">
      <c r="A66" s="3">
        <v>60</v>
      </c>
      <c r="B66" s="3" t="s">
        <v>151</v>
      </c>
      <c r="C66" s="3" t="s">
        <v>122</v>
      </c>
      <c r="D66" s="3" t="s">
        <v>356</v>
      </c>
      <c r="E66" s="3" t="s">
        <v>357</v>
      </c>
      <c r="F66" s="3" t="s">
        <v>358</v>
      </c>
    </row>
    <row r="67" ht="255" spans="1:6">
      <c r="A67" s="3">
        <v>61</v>
      </c>
      <c r="B67" s="3" t="s">
        <v>151</v>
      </c>
      <c r="C67" s="3" t="s">
        <v>123</v>
      </c>
      <c r="D67" s="3" t="s">
        <v>359</v>
      </c>
      <c r="E67" s="3" t="s">
        <v>360</v>
      </c>
      <c r="F67" s="3" t="s">
        <v>361</v>
      </c>
    </row>
    <row r="68" ht="270" spans="1:6">
      <c r="A68" s="3">
        <v>62</v>
      </c>
      <c r="B68" s="3" t="s">
        <v>151</v>
      </c>
      <c r="C68" s="3" t="s">
        <v>124</v>
      </c>
      <c r="D68" s="3" t="s">
        <v>359</v>
      </c>
      <c r="E68" s="3" t="s">
        <v>362</v>
      </c>
      <c r="F68" s="3" t="s">
        <v>363</v>
      </c>
    </row>
    <row r="69" ht="135" spans="1:6">
      <c r="A69" s="3">
        <v>1</v>
      </c>
      <c r="B69" s="3" t="s">
        <v>151</v>
      </c>
      <c r="C69" s="3" t="s">
        <v>128</v>
      </c>
      <c r="D69" s="3" t="s">
        <v>364</v>
      </c>
      <c r="E69" s="3" t="s">
        <v>234</v>
      </c>
      <c r="F69" s="3" t="s">
        <v>235</v>
      </c>
    </row>
    <row r="70" ht="409.5" spans="1:6">
      <c r="A70" s="3">
        <v>118</v>
      </c>
      <c r="B70" s="3" t="s">
        <v>151</v>
      </c>
      <c r="C70" s="3" t="s">
        <v>132</v>
      </c>
      <c r="D70" s="3" t="s">
        <v>364</v>
      </c>
      <c r="E70" s="3" t="s">
        <v>365</v>
      </c>
      <c r="F70" s="3" t="s">
        <v>307</v>
      </c>
    </row>
    <row r="71" ht="210" spans="1:6">
      <c r="A71" s="3">
        <v>63</v>
      </c>
      <c r="B71" s="3" t="s">
        <v>151</v>
      </c>
      <c r="C71" s="3" t="s">
        <v>130</v>
      </c>
      <c r="D71" s="3" t="s">
        <v>366</v>
      </c>
      <c r="E71" s="3" t="s">
        <v>367</v>
      </c>
      <c r="F71" s="3" t="s">
        <v>368</v>
      </c>
    </row>
    <row r="72" ht="210" spans="1:6">
      <c r="A72" s="3">
        <v>64</v>
      </c>
      <c r="B72" s="3" t="s">
        <v>151</v>
      </c>
      <c r="C72" s="3" t="s">
        <v>131</v>
      </c>
      <c r="D72" s="3" t="s">
        <v>369</v>
      </c>
      <c r="E72" s="3" t="s">
        <v>370</v>
      </c>
      <c r="F72" s="3" t="s">
        <v>371</v>
      </c>
    </row>
    <row r="73" ht="135" spans="1:6">
      <c r="A73" s="3">
        <v>10</v>
      </c>
      <c r="B73" s="3" t="s">
        <v>151</v>
      </c>
      <c r="C73" s="3" t="s">
        <v>136</v>
      </c>
      <c r="D73" s="3" t="s">
        <v>372</v>
      </c>
      <c r="E73" s="3" t="s">
        <v>234</v>
      </c>
      <c r="F73" s="3" t="s">
        <v>235</v>
      </c>
    </row>
    <row r="74" ht="409.5" spans="1:6">
      <c r="A74" s="3">
        <v>120</v>
      </c>
      <c r="B74" s="3" t="s">
        <v>151</v>
      </c>
      <c r="C74" s="3" t="s">
        <v>141</v>
      </c>
      <c r="D74" s="3" t="s">
        <v>372</v>
      </c>
      <c r="E74" s="3" t="s">
        <v>373</v>
      </c>
      <c r="F74" s="3" t="s">
        <v>237</v>
      </c>
    </row>
    <row r="75" ht="409.5" spans="1:6">
      <c r="A75" s="3">
        <v>27</v>
      </c>
      <c r="B75" s="3" t="s">
        <v>151</v>
      </c>
      <c r="C75" s="3" t="s">
        <v>135</v>
      </c>
      <c r="D75" s="3" t="s">
        <v>374</v>
      </c>
      <c r="E75" s="3" t="s">
        <v>375</v>
      </c>
      <c r="F75" s="3" t="s">
        <v>376</v>
      </c>
    </row>
    <row r="76" ht="210" spans="1:6">
      <c r="A76" s="3">
        <v>65</v>
      </c>
      <c r="B76" s="3" t="s">
        <v>151</v>
      </c>
      <c r="C76" s="3" t="s">
        <v>137</v>
      </c>
      <c r="D76" s="3" t="s">
        <v>374</v>
      </c>
      <c r="E76" s="3" t="s">
        <v>377</v>
      </c>
      <c r="F76" s="3" t="s">
        <v>378</v>
      </c>
    </row>
    <row r="77" ht="210" spans="1:6">
      <c r="A77" s="3">
        <v>119</v>
      </c>
      <c r="B77" s="3" t="s">
        <v>151</v>
      </c>
      <c r="C77" s="3" t="s">
        <v>379</v>
      </c>
      <c r="D77" s="3" t="s">
        <v>374</v>
      </c>
      <c r="E77" s="3" t="s">
        <v>380</v>
      </c>
      <c r="F77" s="3" t="s">
        <v>381</v>
      </c>
    </row>
    <row r="78" ht="210" spans="1:6">
      <c r="A78" s="3">
        <v>66</v>
      </c>
      <c r="B78" s="3" t="s">
        <v>151</v>
      </c>
      <c r="C78" s="3" t="s">
        <v>138</v>
      </c>
      <c r="D78" s="3" t="s">
        <v>382</v>
      </c>
      <c r="E78" s="3" t="s">
        <v>383</v>
      </c>
      <c r="F78" s="3" t="s">
        <v>384</v>
      </c>
    </row>
    <row r="79" ht="210" spans="1:6">
      <c r="A79" s="3">
        <v>67</v>
      </c>
      <c r="B79" s="3" t="s">
        <v>151</v>
      </c>
      <c r="C79" s="3" t="s">
        <v>139</v>
      </c>
      <c r="D79" s="3" t="s">
        <v>382</v>
      </c>
      <c r="E79" s="3" t="s">
        <v>385</v>
      </c>
      <c r="F79" s="3" t="s">
        <v>386</v>
      </c>
    </row>
    <row r="80" ht="210" spans="1:6">
      <c r="A80" s="3">
        <v>68</v>
      </c>
      <c r="B80" s="3" t="s">
        <v>151</v>
      </c>
      <c r="C80" s="3" t="s">
        <v>140</v>
      </c>
      <c r="D80" s="3" t="s">
        <v>387</v>
      </c>
      <c r="E80" s="3" t="s">
        <v>388</v>
      </c>
      <c r="F80" s="3" t="s">
        <v>389</v>
      </c>
    </row>
    <row r="81" ht="135" spans="1:6">
      <c r="A81" s="3">
        <v>20</v>
      </c>
      <c r="B81" s="3" t="s">
        <v>151</v>
      </c>
      <c r="C81" s="3" t="s">
        <v>144</v>
      </c>
      <c r="D81" s="3" t="s">
        <v>390</v>
      </c>
      <c r="E81" s="3" t="s">
        <v>234</v>
      </c>
      <c r="F81" s="3" t="s">
        <v>235</v>
      </c>
    </row>
    <row r="82" ht="409.5" spans="1:6">
      <c r="A82" s="3">
        <v>121</v>
      </c>
      <c r="B82" s="3" t="s">
        <v>151</v>
      </c>
      <c r="C82" s="3" t="s">
        <v>147</v>
      </c>
      <c r="D82" s="3" t="s">
        <v>390</v>
      </c>
      <c r="E82" s="3" t="s">
        <v>391</v>
      </c>
      <c r="F82" s="3" t="s">
        <v>307</v>
      </c>
    </row>
    <row r="83" ht="180" spans="1:6">
      <c r="A83" s="3">
        <v>133</v>
      </c>
      <c r="B83" s="3" t="s">
        <v>151</v>
      </c>
      <c r="C83" s="3" t="s">
        <v>142</v>
      </c>
      <c r="D83" s="3" t="s">
        <v>392</v>
      </c>
      <c r="E83" s="3" t="s">
        <v>393</v>
      </c>
      <c r="F83" s="3" t="s">
        <v>246</v>
      </c>
    </row>
    <row r="84" ht="225" spans="1:6">
      <c r="A84" s="3">
        <v>69</v>
      </c>
      <c r="B84" s="3" t="s">
        <v>151</v>
      </c>
      <c r="C84" s="3" t="s">
        <v>145</v>
      </c>
      <c r="D84" s="3" t="s">
        <v>394</v>
      </c>
      <c r="E84" s="3" t="s">
        <v>395</v>
      </c>
      <c r="F84" s="3" t="s">
        <v>396</v>
      </c>
    </row>
    <row r="85" ht="240" spans="1:6">
      <c r="A85" s="3">
        <v>70</v>
      </c>
      <c r="B85" s="3" t="s">
        <v>151</v>
      </c>
      <c r="C85" s="3" t="s">
        <v>146</v>
      </c>
      <c r="D85" s="3" t="s">
        <v>394</v>
      </c>
      <c r="E85" s="3" t="s">
        <v>397</v>
      </c>
      <c r="F85" s="3" t="s">
        <v>398</v>
      </c>
    </row>
    <row r="86" ht="135" spans="1:6">
      <c r="A86" s="3">
        <v>5</v>
      </c>
      <c r="B86" s="3" t="s">
        <v>151</v>
      </c>
      <c r="C86" s="3" t="s">
        <v>148</v>
      </c>
      <c r="D86" s="3" t="s">
        <v>399</v>
      </c>
      <c r="E86" s="3" t="s">
        <v>234</v>
      </c>
      <c r="F86" s="3" t="s">
        <v>235</v>
      </c>
    </row>
    <row r="87" ht="409.5" spans="1:6">
      <c r="A87" s="3">
        <v>122</v>
      </c>
      <c r="B87" s="3" t="s">
        <v>151</v>
      </c>
      <c r="C87" s="3" t="s">
        <v>149</v>
      </c>
      <c r="D87" s="3" t="s">
        <v>399</v>
      </c>
      <c r="E87" s="3" t="s">
        <v>400</v>
      </c>
      <c r="F87" s="3" t="s">
        <v>307</v>
      </c>
    </row>
    <row r="88" ht="135" spans="1:6">
      <c r="A88" s="3">
        <v>14</v>
      </c>
      <c r="B88" s="3" t="s">
        <v>151</v>
      </c>
      <c r="C88" s="3" t="s">
        <v>169</v>
      </c>
      <c r="D88" s="3" t="s">
        <v>401</v>
      </c>
      <c r="E88" s="3" t="s">
        <v>234</v>
      </c>
      <c r="F88" s="3" t="s">
        <v>235</v>
      </c>
    </row>
    <row r="89" ht="409.5" spans="1:6">
      <c r="A89" s="3">
        <v>123</v>
      </c>
      <c r="B89" s="3" t="s">
        <v>151</v>
      </c>
      <c r="C89" s="3" t="s">
        <v>172</v>
      </c>
      <c r="D89" s="3" t="s">
        <v>401</v>
      </c>
      <c r="E89" s="3" t="s">
        <v>402</v>
      </c>
      <c r="F89" s="3" t="s">
        <v>237</v>
      </c>
    </row>
    <row r="90" ht="225" spans="1:6">
      <c r="A90" s="3">
        <v>71</v>
      </c>
      <c r="B90" s="3" t="s">
        <v>151</v>
      </c>
      <c r="C90" s="3" t="s">
        <v>171</v>
      </c>
      <c r="D90" s="3" t="s">
        <v>403</v>
      </c>
      <c r="E90" s="3" t="s">
        <v>404</v>
      </c>
      <c r="F90" s="3" t="s">
        <v>405</v>
      </c>
    </row>
    <row r="91" ht="135" spans="1:6">
      <c r="A91" s="3">
        <v>2</v>
      </c>
      <c r="B91" s="3" t="s">
        <v>151</v>
      </c>
      <c r="C91" s="3" t="s">
        <v>173</v>
      </c>
      <c r="D91" s="3" t="s">
        <v>406</v>
      </c>
      <c r="E91" s="3" t="s">
        <v>234</v>
      </c>
      <c r="F91" s="3" t="s">
        <v>235</v>
      </c>
    </row>
    <row r="92" ht="409.5" spans="1:6">
      <c r="A92" s="3">
        <v>124</v>
      </c>
      <c r="B92" s="3" t="s">
        <v>151</v>
      </c>
      <c r="C92" s="3" t="s">
        <v>179</v>
      </c>
      <c r="D92" s="3" t="s">
        <v>406</v>
      </c>
      <c r="E92" s="3" t="s">
        <v>407</v>
      </c>
      <c r="F92" s="3" t="s">
        <v>237</v>
      </c>
    </row>
    <row r="93" ht="210" spans="1:6">
      <c r="A93" s="3">
        <v>72</v>
      </c>
      <c r="B93" s="3" t="s">
        <v>151</v>
      </c>
      <c r="C93" s="3" t="s">
        <v>175</v>
      </c>
      <c r="D93" s="3" t="s">
        <v>408</v>
      </c>
      <c r="E93" s="3" t="s">
        <v>409</v>
      </c>
      <c r="F93" s="3" t="s">
        <v>410</v>
      </c>
    </row>
    <row r="94" ht="210" spans="1:6">
      <c r="A94" s="3">
        <v>73</v>
      </c>
      <c r="B94" s="3" t="s">
        <v>151</v>
      </c>
      <c r="C94" s="3" t="s">
        <v>176</v>
      </c>
      <c r="D94" s="3" t="s">
        <v>411</v>
      </c>
      <c r="E94" s="3" t="s">
        <v>412</v>
      </c>
      <c r="F94" s="3" t="s">
        <v>413</v>
      </c>
    </row>
    <row r="95" ht="210" spans="1:6">
      <c r="A95" s="3">
        <v>74</v>
      </c>
      <c r="B95" s="3" t="s">
        <v>151</v>
      </c>
      <c r="C95" s="3" t="s">
        <v>177</v>
      </c>
      <c r="D95" s="3" t="s">
        <v>414</v>
      </c>
      <c r="E95" s="3" t="s">
        <v>415</v>
      </c>
      <c r="F95" s="3" t="s">
        <v>416</v>
      </c>
    </row>
    <row r="96" ht="210" spans="1:6">
      <c r="A96" s="3">
        <v>75</v>
      </c>
      <c r="B96" s="3" t="s">
        <v>151</v>
      </c>
      <c r="C96" s="3" t="s">
        <v>178</v>
      </c>
      <c r="D96" s="3" t="s">
        <v>417</v>
      </c>
      <c r="E96" s="3" t="s">
        <v>418</v>
      </c>
      <c r="F96" s="3" t="s">
        <v>419</v>
      </c>
    </row>
    <row r="97" ht="135" spans="1:6">
      <c r="A97" s="3">
        <v>21</v>
      </c>
      <c r="B97" s="3" t="s">
        <v>151</v>
      </c>
      <c r="C97" s="3" t="s">
        <v>182</v>
      </c>
      <c r="D97" s="3" t="s">
        <v>420</v>
      </c>
      <c r="E97" s="3" t="s">
        <v>234</v>
      </c>
      <c r="F97" s="3" t="s">
        <v>235</v>
      </c>
    </row>
    <row r="98" ht="409.5" spans="1:6">
      <c r="A98" s="3">
        <v>125</v>
      </c>
      <c r="B98" s="3" t="s">
        <v>151</v>
      </c>
      <c r="C98" s="3" t="s">
        <v>189</v>
      </c>
      <c r="D98" s="3" t="s">
        <v>420</v>
      </c>
      <c r="E98" s="3" t="s">
        <v>421</v>
      </c>
      <c r="F98" s="3" t="s">
        <v>307</v>
      </c>
    </row>
    <row r="99" ht="409.5" spans="1:6">
      <c r="A99" s="3">
        <v>28</v>
      </c>
      <c r="B99" s="3" t="s">
        <v>151</v>
      </c>
      <c r="C99" s="3" t="s">
        <v>183</v>
      </c>
      <c r="D99" s="3" t="s">
        <v>422</v>
      </c>
      <c r="E99" s="3" t="s">
        <v>423</v>
      </c>
      <c r="F99" s="3" t="s">
        <v>424</v>
      </c>
    </row>
    <row r="100" ht="210" spans="1:6">
      <c r="A100" s="3">
        <v>76</v>
      </c>
      <c r="B100" s="3" t="s">
        <v>151</v>
      </c>
      <c r="C100" s="3" t="s">
        <v>185</v>
      </c>
      <c r="D100" s="3" t="s">
        <v>425</v>
      </c>
      <c r="E100" s="3" t="s">
        <v>426</v>
      </c>
      <c r="F100" s="3" t="s">
        <v>426</v>
      </c>
    </row>
    <row r="101" ht="210" spans="1:6">
      <c r="A101" s="3">
        <v>77</v>
      </c>
      <c r="B101" s="3" t="s">
        <v>151</v>
      </c>
      <c r="C101" s="3" t="s">
        <v>186</v>
      </c>
      <c r="D101" s="3" t="s">
        <v>425</v>
      </c>
      <c r="E101" s="3" t="s">
        <v>427</v>
      </c>
      <c r="F101" s="3" t="s">
        <v>427</v>
      </c>
    </row>
    <row r="102" ht="409.5" spans="1:6">
      <c r="A102" s="3">
        <v>29</v>
      </c>
      <c r="B102" s="3" t="s">
        <v>151</v>
      </c>
      <c r="C102" s="3" t="s">
        <v>184</v>
      </c>
      <c r="D102" s="3" t="s">
        <v>428</v>
      </c>
      <c r="E102" s="3" t="s">
        <v>429</v>
      </c>
      <c r="F102" s="3" t="s">
        <v>430</v>
      </c>
    </row>
    <row r="103" ht="210" spans="1:6">
      <c r="A103" s="3">
        <v>78</v>
      </c>
      <c r="B103" s="3" t="s">
        <v>151</v>
      </c>
      <c r="C103" s="3" t="s">
        <v>187</v>
      </c>
      <c r="D103" s="3" t="s">
        <v>428</v>
      </c>
      <c r="E103" s="3" t="s">
        <v>431</v>
      </c>
      <c r="F103" s="3" t="s">
        <v>432</v>
      </c>
    </row>
    <row r="104" ht="240" spans="1:6">
      <c r="A104" s="3">
        <v>79</v>
      </c>
      <c r="B104" s="3" t="s">
        <v>151</v>
      </c>
      <c r="C104" s="3" t="s">
        <v>188</v>
      </c>
      <c r="D104" s="3" t="s">
        <v>428</v>
      </c>
      <c r="E104" s="3" t="s">
        <v>433</v>
      </c>
      <c r="F104" s="3" t="s">
        <v>434</v>
      </c>
    </row>
    <row r="105" ht="180" spans="1:6">
      <c r="A105" s="3">
        <v>134</v>
      </c>
      <c r="B105" s="3" t="s">
        <v>151</v>
      </c>
      <c r="C105" s="3" t="s">
        <v>180</v>
      </c>
      <c r="D105" s="3" t="s">
        <v>428</v>
      </c>
      <c r="E105" s="3" t="s">
        <v>245</v>
      </c>
      <c r="F105" s="3" t="s">
        <v>246</v>
      </c>
    </row>
    <row r="106" ht="135" spans="1:6">
      <c r="A106" s="3">
        <v>12</v>
      </c>
      <c r="B106" s="3" t="s">
        <v>151</v>
      </c>
      <c r="C106" s="3" t="s">
        <v>192</v>
      </c>
      <c r="D106" s="3" t="s">
        <v>435</v>
      </c>
      <c r="E106" s="3" t="s">
        <v>234</v>
      </c>
      <c r="F106" s="3" t="s">
        <v>235</v>
      </c>
    </row>
    <row r="107" ht="409.5" spans="1:6">
      <c r="A107" s="3">
        <v>126</v>
      </c>
      <c r="B107" s="3" t="s">
        <v>151</v>
      </c>
      <c r="C107" s="3" t="s">
        <v>190</v>
      </c>
      <c r="D107" s="3" t="s">
        <v>435</v>
      </c>
      <c r="E107" s="3" t="s">
        <v>436</v>
      </c>
      <c r="F107" s="3" t="s">
        <v>237</v>
      </c>
    </row>
    <row r="108" ht="210" spans="1:6">
      <c r="A108" s="3">
        <v>80</v>
      </c>
      <c r="B108" s="3" t="s">
        <v>151</v>
      </c>
      <c r="C108" s="3" t="s">
        <v>193</v>
      </c>
      <c r="D108" s="3" t="s">
        <v>437</v>
      </c>
      <c r="E108" s="3" t="s">
        <v>438</v>
      </c>
      <c r="F108" s="3" t="s">
        <v>439</v>
      </c>
    </row>
    <row r="109" ht="210" spans="1:6">
      <c r="A109" s="3">
        <v>81</v>
      </c>
      <c r="B109" s="3" t="s">
        <v>151</v>
      </c>
      <c r="C109" s="3" t="s">
        <v>194</v>
      </c>
      <c r="D109" s="3" t="s">
        <v>437</v>
      </c>
      <c r="E109" s="3" t="s">
        <v>440</v>
      </c>
      <c r="F109" s="3" t="s">
        <v>441</v>
      </c>
    </row>
    <row r="110" ht="210" spans="1:6">
      <c r="A110" s="3">
        <v>82</v>
      </c>
      <c r="B110" s="3" t="s">
        <v>151</v>
      </c>
      <c r="C110" s="3" t="s">
        <v>195</v>
      </c>
      <c r="D110" s="3" t="s">
        <v>442</v>
      </c>
      <c r="E110" s="3" t="s">
        <v>443</v>
      </c>
      <c r="F110" s="3" t="s">
        <v>444</v>
      </c>
    </row>
    <row r="111" ht="210" spans="1:6">
      <c r="A111" s="3">
        <v>83</v>
      </c>
      <c r="B111" s="3" t="s">
        <v>151</v>
      </c>
      <c r="C111" s="3" t="s">
        <v>196</v>
      </c>
      <c r="D111" s="3" t="s">
        <v>442</v>
      </c>
      <c r="E111" s="3" t="s">
        <v>445</v>
      </c>
      <c r="F111" s="3" t="s">
        <v>446</v>
      </c>
    </row>
    <row r="112" ht="210" spans="1:6">
      <c r="A112" s="3">
        <v>84</v>
      </c>
      <c r="B112" s="3" t="s">
        <v>151</v>
      </c>
      <c r="C112" s="3" t="s">
        <v>197</v>
      </c>
      <c r="D112" s="3" t="s">
        <v>442</v>
      </c>
      <c r="E112" s="3" t="s">
        <v>447</v>
      </c>
      <c r="F112" s="3" t="s">
        <v>448</v>
      </c>
    </row>
    <row r="113" ht="210" spans="1:6">
      <c r="A113" s="3">
        <v>85</v>
      </c>
      <c r="B113" s="3" t="s">
        <v>151</v>
      </c>
      <c r="C113" s="3" t="s">
        <v>198</v>
      </c>
      <c r="D113" s="3" t="s">
        <v>442</v>
      </c>
      <c r="E113" s="3" t="s">
        <v>449</v>
      </c>
      <c r="F113" s="3" t="s">
        <v>450</v>
      </c>
    </row>
    <row r="114" ht="210" spans="1:6">
      <c r="A114" s="3">
        <v>86</v>
      </c>
      <c r="B114" s="3" t="s">
        <v>151</v>
      </c>
      <c r="C114" s="3" t="s">
        <v>199</v>
      </c>
      <c r="D114" s="3" t="s">
        <v>451</v>
      </c>
      <c r="E114" s="3" t="s">
        <v>452</v>
      </c>
      <c r="F114" s="3" t="s">
        <v>453</v>
      </c>
    </row>
    <row r="115" ht="135" spans="1:6">
      <c r="A115" s="3">
        <v>16</v>
      </c>
      <c r="B115" s="3" t="s">
        <v>151</v>
      </c>
      <c r="C115" s="3" t="s">
        <v>203</v>
      </c>
      <c r="D115" s="3" t="s">
        <v>454</v>
      </c>
      <c r="E115" s="3" t="s">
        <v>234</v>
      </c>
      <c r="F115" s="3" t="s">
        <v>235</v>
      </c>
    </row>
    <row r="116" ht="409.5" spans="1:6">
      <c r="A116" s="3">
        <v>127</v>
      </c>
      <c r="B116" s="3" t="s">
        <v>151</v>
      </c>
      <c r="C116" s="3" t="s">
        <v>200</v>
      </c>
      <c r="D116" s="3" t="s">
        <v>454</v>
      </c>
      <c r="E116" s="3" t="s">
        <v>455</v>
      </c>
      <c r="F116" s="3" t="s">
        <v>307</v>
      </c>
    </row>
    <row r="117" ht="409.5" spans="1:6">
      <c r="A117" s="3">
        <v>30</v>
      </c>
      <c r="B117" s="3" t="s">
        <v>151</v>
      </c>
      <c r="C117" s="3" t="s">
        <v>204</v>
      </c>
      <c r="D117" s="3" t="s">
        <v>456</v>
      </c>
      <c r="E117" s="3" t="s">
        <v>457</v>
      </c>
      <c r="F117" s="3" t="s">
        <v>458</v>
      </c>
    </row>
    <row r="118" ht="210" spans="1:6">
      <c r="A118" s="3">
        <v>87</v>
      </c>
      <c r="B118" s="3" t="s">
        <v>151</v>
      </c>
      <c r="C118" s="3" t="s">
        <v>206</v>
      </c>
      <c r="D118" s="3" t="s">
        <v>456</v>
      </c>
      <c r="E118" s="3" t="s">
        <v>459</v>
      </c>
      <c r="F118" s="3" t="s">
        <v>460</v>
      </c>
    </row>
    <row r="119" ht="210" spans="1:6">
      <c r="A119" s="3">
        <v>88</v>
      </c>
      <c r="B119" s="3" t="s">
        <v>151</v>
      </c>
      <c r="C119" s="3" t="s">
        <v>207</v>
      </c>
      <c r="D119" s="3" t="s">
        <v>456</v>
      </c>
      <c r="E119" s="3" t="s">
        <v>459</v>
      </c>
      <c r="F119" s="3" t="s">
        <v>460</v>
      </c>
    </row>
    <row r="120" ht="210" spans="1:6">
      <c r="A120" s="3">
        <v>89</v>
      </c>
      <c r="B120" s="3" t="s">
        <v>151</v>
      </c>
      <c r="C120" s="3" t="s">
        <v>208</v>
      </c>
      <c r="D120" s="3" t="s">
        <v>456</v>
      </c>
      <c r="E120" s="3" t="s">
        <v>459</v>
      </c>
      <c r="F120" s="3" t="s">
        <v>460</v>
      </c>
    </row>
    <row r="121" ht="210" spans="1:6">
      <c r="A121" s="3">
        <v>90</v>
      </c>
      <c r="B121" s="3" t="s">
        <v>151</v>
      </c>
      <c r="C121" s="3" t="s">
        <v>209</v>
      </c>
      <c r="D121" s="3" t="s">
        <v>461</v>
      </c>
      <c r="E121" s="3" t="s">
        <v>462</v>
      </c>
      <c r="F121" s="3" t="s">
        <v>463</v>
      </c>
    </row>
    <row r="122" ht="210" spans="1:6">
      <c r="A122" s="3">
        <v>91</v>
      </c>
      <c r="B122" s="3" t="s">
        <v>151</v>
      </c>
      <c r="C122" s="3" t="s">
        <v>210</v>
      </c>
      <c r="D122" s="3" t="s">
        <v>464</v>
      </c>
      <c r="E122" s="3" t="s">
        <v>465</v>
      </c>
      <c r="F122" s="3" t="s">
        <v>466</v>
      </c>
    </row>
    <row r="123" ht="210" spans="1:6">
      <c r="A123" s="3">
        <v>92</v>
      </c>
      <c r="B123" s="3" t="s">
        <v>151</v>
      </c>
      <c r="C123" s="3" t="s">
        <v>211</v>
      </c>
      <c r="D123" s="3" t="s">
        <v>464</v>
      </c>
      <c r="E123" s="3" t="s">
        <v>465</v>
      </c>
      <c r="F123" s="3" t="s">
        <v>466</v>
      </c>
    </row>
    <row r="124" ht="409.5" spans="1:6">
      <c r="A124" s="3">
        <v>31</v>
      </c>
      <c r="B124" s="3" t="s">
        <v>151</v>
      </c>
      <c r="C124" s="3" t="s">
        <v>205</v>
      </c>
      <c r="D124" s="3" t="s">
        <v>467</v>
      </c>
      <c r="E124" s="3" t="s">
        <v>468</v>
      </c>
      <c r="F124" s="3" t="s">
        <v>469</v>
      </c>
    </row>
    <row r="125" ht="210" spans="1:6">
      <c r="A125" s="3">
        <v>93</v>
      </c>
      <c r="B125" s="3" t="s">
        <v>151</v>
      </c>
      <c r="C125" s="3" t="s">
        <v>212</v>
      </c>
      <c r="D125" s="3" t="s">
        <v>467</v>
      </c>
      <c r="E125" s="3" t="s">
        <v>470</v>
      </c>
      <c r="F125" s="3" t="s">
        <v>471</v>
      </c>
    </row>
    <row r="126" ht="210" spans="1:6">
      <c r="A126" s="3">
        <v>94</v>
      </c>
      <c r="B126" s="3" t="s">
        <v>151</v>
      </c>
      <c r="C126" s="3" t="s">
        <v>213</v>
      </c>
      <c r="D126" s="3" t="s">
        <v>467</v>
      </c>
      <c r="E126" s="3" t="s">
        <v>470</v>
      </c>
      <c r="F126" s="3" t="s">
        <v>471</v>
      </c>
    </row>
    <row r="127" ht="210" spans="1:6">
      <c r="A127" s="3">
        <v>95</v>
      </c>
      <c r="B127" s="3" t="s">
        <v>151</v>
      </c>
      <c r="C127" s="3" t="s">
        <v>472</v>
      </c>
      <c r="D127" s="3" t="s">
        <v>467</v>
      </c>
      <c r="E127" s="3" t="s">
        <v>470</v>
      </c>
      <c r="F127" s="3" t="s">
        <v>471</v>
      </c>
    </row>
    <row r="128" ht="210" spans="1:6">
      <c r="A128" s="3">
        <v>96</v>
      </c>
      <c r="B128" s="3" t="s">
        <v>151</v>
      </c>
      <c r="C128" s="3" t="s">
        <v>215</v>
      </c>
      <c r="D128" s="3" t="s">
        <v>467</v>
      </c>
      <c r="E128" s="3" t="s">
        <v>470</v>
      </c>
      <c r="F128" s="3" t="s">
        <v>471</v>
      </c>
    </row>
    <row r="129" ht="180" spans="1:6">
      <c r="A129" s="3">
        <v>135</v>
      </c>
      <c r="B129" s="3" t="s">
        <v>151</v>
      </c>
      <c r="C129" s="3" t="s">
        <v>202</v>
      </c>
      <c r="D129" s="3" t="s">
        <v>467</v>
      </c>
      <c r="E129" s="3" t="s">
        <v>393</v>
      </c>
      <c r="F129" s="3" t="s">
        <v>246</v>
      </c>
    </row>
    <row r="130" ht="135" spans="1:6">
      <c r="A130" s="3">
        <v>6</v>
      </c>
      <c r="B130" s="3" t="s">
        <v>151</v>
      </c>
      <c r="C130" s="3" t="s">
        <v>219</v>
      </c>
      <c r="D130" s="3" t="s">
        <v>473</v>
      </c>
      <c r="E130" s="3" t="s">
        <v>234</v>
      </c>
      <c r="F130" s="3" t="s">
        <v>235</v>
      </c>
    </row>
    <row r="131" ht="409.5" spans="1:6">
      <c r="A131" s="3">
        <v>128</v>
      </c>
      <c r="B131" s="3" t="s">
        <v>151</v>
      </c>
      <c r="C131" s="3" t="s">
        <v>216</v>
      </c>
      <c r="D131" s="3" t="s">
        <v>473</v>
      </c>
      <c r="E131" s="3" t="s">
        <v>474</v>
      </c>
      <c r="F131" s="3" t="s">
        <v>307</v>
      </c>
    </row>
    <row r="132" ht="409.5" spans="1:6">
      <c r="A132" s="3">
        <v>32</v>
      </c>
      <c r="B132" s="3" t="s">
        <v>151</v>
      </c>
      <c r="C132" s="3" t="s">
        <v>218</v>
      </c>
      <c r="D132" s="3" t="s">
        <v>475</v>
      </c>
      <c r="E132" s="3" t="s">
        <v>476</v>
      </c>
      <c r="F132" s="3" t="s">
        <v>477</v>
      </c>
    </row>
    <row r="133" ht="195" spans="1:6">
      <c r="A133" s="3">
        <v>97</v>
      </c>
      <c r="B133" s="3" t="s">
        <v>151</v>
      </c>
      <c r="C133" s="3" t="s">
        <v>220</v>
      </c>
      <c r="D133" s="3" t="s">
        <v>478</v>
      </c>
      <c r="E133" s="3" t="s">
        <v>479</v>
      </c>
      <c r="F133" s="3" t="s">
        <v>480</v>
      </c>
    </row>
    <row r="134" ht="240" spans="1:6">
      <c r="A134" s="3">
        <v>98</v>
      </c>
      <c r="B134" s="3" t="s">
        <v>151</v>
      </c>
      <c r="C134" s="3" t="s">
        <v>221</v>
      </c>
      <c r="D134" s="3" t="s">
        <v>481</v>
      </c>
      <c r="E134" s="3" t="s">
        <v>482</v>
      </c>
      <c r="F134" s="3" t="s">
        <v>483</v>
      </c>
    </row>
    <row r="135" ht="135" spans="1:6">
      <c r="A135" s="3">
        <v>8</v>
      </c>
      <c r="B135" s="3" t="s">
        <v>151</v>
      </c>
      <c r="C135" s="3" t="s">
        <v>224</v>
      </c>
      <c r="D135" s="3" t="s">
        <v>484</v>
      </c>
      <c r="E135" s="3" t="s">
        <v>234</v>
      </c>
      <c r="F135" s="3" t="s">
        <v>235</v>
      </c>
    </row>
    <row r="136" ht="409.5" spans="1:6">
      <c r="A136" s="3">
        <v>129</v>
      </c>
      <c r="B136" s="3" t="s">
        <v>151</v>
      </c>
      <c r="C136" s="3" t="s">
        <v>222</v>
      </c>
      <c r="D136" s="3" t="s">
        <v>484</v>
      </c>
      <c r="E136" s="3" t="s">
        <v>485</v>
      </c>
      <c r="F136" s="3" t="s">
        <v>237</v>
      </c>
    </row>
    <row r="137" ht="210" spans="1:6">
      <c r="A137" s="3">
        <v>99</v>
      </c>
      <c r="B137" s="3" t="s">
        <v>151</v>
      </c>
      <c r="C137" s="3" t="s">
        <v>225</v>
      </c>
      <c r="D137" s="3" t="s">
        <v>486</v>
      </c>
      <c r="E137" s="3" t="s">
        <v>487</v>
      </c>
      <c r="F137" s="3" t="s">
        <v>488</v>
      </c>
    </row>
    <row r="138" ht="210" spans="1:6">
      <c r="A138" s="3">
        <v>100</v>
      </c>
      <c r="B138" s="3" t="s">
        <v>151</v>
      </c>
      <c r="C138" s="3" t="s">
        <v>226</v>
      </c>
      <c r="D138" s="3" t="s">
        <v>489</v>
      </c>
      <c r="E138" s="3" t="s">
        <v>490</v>
      </c>
      <c r="F138" s="3" t="s">
        <v>491</v>
      </c>
    </row>
    <row r="139" ht="210" spans="1:6">
      <c r="A139" s="3">
        <v>101</v>
      </c>
      <c r="B139" s="3" t="s">
        <v>151</v>
      </c>
      <c r="C139" s="3" t="s">
        <v>227</v>
      </c>
      <c r="D139" s="3" t="s">
        <v>489</v>
      </c>
      <c r="E139" s="3" t="s">
        <v>492</v>
      </c>
      <c r="F139" s="3" t="s">
        <v>493</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admin22</cp:lastModifiedBy>
  <dcterms:created xsi:type="dcterms:W3CDTF">2020-03-02T02:34:00Z</dcterms:created>
  <dcterms:modified xsi:type="dcterms:W3CDTF">2021-12-31T04:49:42Z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