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<sst xmlns="http://schemas.openxmlformats.org/spreadsheetml/2006/main" count="110" uniqueCount="51">
  <si>
    <t>附件</t>
  </si>
  <si>
    <t>荣昌区2021年农村危房改造补助资金结算明细表</t>
  </si>
  <si>
    <t>序号</t>
  </si>
  <si>
    <t>镇街</t>
  </si>
  <si>
    <t>纳入市级危房改造计划</t>
  </si>
  <si>
    <t>未纳入市级危房改造计划</t>
  </si>
  <si>
    <t>总户数</t>
  </si>
  <si>
    <t>资金总需求</t>
  </si>
  <si>
    <t>区级资金安排情况</t>
  </si>
  <si>
    <t>上级资金安排情况</t>
  </si>
  <si>
    <t>备注</t>
  </si>
  <si>
    <t>C级
（1万元/户）</t>
  </si>
  <si>
    <t>其他低收入群体D级和无房户（3.5万元/户）</t>
  </si>
  <si>
    <t>特困人员D级和无房户（2.1万元/户）</t>
  </si>
  <si>
    <t>户数合计</t>
  </si>
  <si>
    <t>资金
合计</t>
  </si>
  <si>
    <t>小计</t>
  </si>
  <si>
    <t>上级补助资金</t>
  </si>
  <si>
    <t>区级配套资金</t>
  </si>
  <si>
    <t>荣财建〔2020〕119号</t>
  </si>
  <si>
    <t>荣财建〔2021〕83号</t>
  </si>
  <si>
    <t>年初部门预算</t>
  </si>
  <si>
    <t>荣财建〔2021〕6号</t>
  </si>
  <si>
    <t>荣财建〔2021〕84号</t>
  </si>
  <si>
    <t>荣财建〔2021〕41号</t>
  </si>
  <si>
    <t>荣财建〔2021〕47号</t>
  </si>
  <si>
    <t>荣财建〔2021〕82号</t>
  </si>
  <si>
    <t>户数</t>
  </si>
  <si>
    <t>昌元街道</t>
  </si>
  <si>
    <t>－</t>
  </si>
  <si>
    <t>昌州街道</t>
  </si>
  <si>
    <t>广顺街道</t>
  </si>
  <si>
    <t>安富街道</t>
  </si>
  <si>
    <t>双河街道</t>
  </si>
  <si>
    <t>峰高街道</t>
  </si>
  <si>
    <t>直升镇</t>
  </si>
  <si>
    <t>万灵镇</t>
  </si>
  <si>
    <t>清升镇</t>
  </si>
  <si>
    <t>清江镇</t>
  </si>
  <si>
    <t>荣隆镇</t>
  </si>
  <si>
    <t>龙集镇</t>
  </si>
  <si>
    <t>仁义镇</t>
  </si>
  <si>
    <t>河包镇</t>
  </si>
  <si>
    <t>古昌镇</t>
  </si>
  <si>
    <t>吴家镇</t>
  </si>
  <si>
    <t>观胜镇</t>
  </si>
  <si>
    <t>铜鼓镇</t>
  </si>
  <si>
    <t>清流镇</t>
  </si>
  <si>
    <t>盘龙镇</t>
  </si>
  <si>
    <t>远觉镇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</si>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</sst>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4"/>
      <color theme="1"/>
      <name val="方正小标宋_GBK"/>
      <charset val="134"/>
    </font>
    <font>
      <sz val="24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10"/>
      <color theme="1"/>
      <name val="宋体"/>
      <charset val="134"/>
    </font>
    <font>
      <sz val="11"/>
      <color theme="1"/>
      <name val="方正仿宋_GBK"/>
      <charset val="134"/>
    </font>
    <font>
      <sz val="10"/>
      <name val="宋体"/>
      <charset val="134"/>
    </font>
    <font>
      <sz val="11"/>
      <color theme="1"/>
      <name val="SimSun"/>
      <charset val="134"/>
    </font>
    <font>
      <sz val="11"/>
      <name val="SimSun"/>
      <charset val="134"/>
    </font>
    <font>
      <sz val="11"/>
      <name val="方正仿宋_GBK"/>
      <charset val="134"/>
    </font>
    <font>
      <sz val="11"/>
      <color rgb="FFFF0000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30" fillId="31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7"/>
  <sheetViews>
    <sheetView tabSelected="1" zoomScale="85" zoomScaleNormal="85" workbookViewId="0">
      <selection activeCell="O11" sqref="O11"/>
    </sheetView>
  </sheetViews>
  <sheetFormatPr defaultColWidth="9" defaultRowHeight="13.5"/>
  <cols>
    <col min="1" max="1" width="2.875" customWidth="1"/>
    <col min="3" max="3" width="4.625" customWidth="1"/>
    <col min="4" max="4" width="6.75" customWidth="1"/>
    <col min="5" max="5" width="6.375" customWidth="1"/>
    <col min="6" max="6" width="4.25" customWidth="1"/>
    <col min="7" max="7" width="7.5" customWidth="1"/>
    <col min="8" max="8" width="7.375" customWidth="1"/>
    <col min="9" max="9" width="5.125" customWidth="1"/>
    <col min="10" max="10" width="6.875" customWidth="1"/>
    <col min="11" max="11" width="4.875" customWidth="1"/>
    <col min="12" max="12" width="5.875" customWidth="1"/>
    <col min="13" max="13" width="4.875" customWidth="1"/>
    <col min="14" max="14" width="6.375" customWidth="1"/>
    <col min="15" max="15" width="4.875" customWidth="1"/>
    <col min="16" max="16" width="6.125" customWidth="1"/>
    <col min="17" max="18" width="5.5" customWidth="1"/>
    <col min="19" max="19" width="5.125" customWidth="1"/>
    <col min="20" max="20" width="5.25" customWidth="1"/>
    <col min="21" max="21" width="6.5" customWidth="1"/>
    <col min="22" max="22" width="6.875" customWidth="1"/>
    <col min="23" max="24" width="7.125" customWidth="1"/>
    <col min="25" max="25" width="7" customWidth="1"/>
    <col min="26" max="26" width="7.25" customWidth="1"/>
    <col min="27" max="27" width="7.5" customWidth="1"/>
    <col min="28" max="28" width="7.375" customWidth="1"/>
    <col min="29" max="29" width="7.5" customWidth="1"/>
    <col min="30" max="30" width="7.25" customWidth="1"/>
    <col min="31" max="31" width="5" customWidth="1"/>
  </cols>
  <sheetData>
    <row r="1" ht="21" spans="1:2">
      <c r="A1" s="1" t="s">
        <v>0</v>
      </c>
      <c r="B1" s="2"/>
    </row>
    <row r="2" ht="31.5" spans="1:3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6" t="s">
        <v>5</v>
      </c>
      <c r="N3" s="7"/>
      <c r="O3" s="7"/>
      <c r="P3" s="7"/>
      <c r="Q3" s="7"/>
      <c r="R3" s="8"/>
      <c r="S3" s="5" t="s">
        <v>6</v>
      </c>
      <c r="T3" s="6" t="s">
        <v>7</v>
      </c>
      <c r="U3" s="7"/>
      <c r="V3" s="8"/>
      <c r="W3" s="5" t="s">
        <v>8</v>
      </c>
      <c r="X3" s="5"/>
      <c r="Y3" s="5"/>
      <c r="Z3" s="7" t="s">
        <v>9</v>
      </c>
      <c r="AA3" s="7"/>
      <c r="AB3" s="7"/>
      <c r="AC3" s="7"/>
      <c r="AD3" s="7"/>
      <c r="AE3" s="5" t="s">
        <v>10</v>
      </c>
    </row>
    <row r="4" ht="54" customHeight="1" spans="1:31">
      <c r="A4" s="5"/>
      <c r="B4" s="5"/>
      <c r="C4" s="6" t="s">
        <v>11</v>
      </c>
      <c r="D4" s="7"/>
      <c r="E4" s="8"/>
      <c r="F4" s="6" t="s">
        <v>12</v>
      </c>
      <c r="G4" s="7"/>
      <c r="H4" s="8"/>
      <c r="I4" s="5" t="s">
        <v>13</v>
      </c>
      <c r="J4" s="5"/>
      <c r="K4" s="5" t="s">
        <v>14</v>
      </c>
      <c r="L4" s="5" t="s">
        <v>15</v>
      </c>
      <c r="M4" s="6" t="s">
        <v>11</v>
      </c>
      <c r="N4" s="8"/>
      <c r="O4" s="5" t="s">
        <v>12</v>
      </c>
      <c r="P4" s="5"/>
      <c r="Q4" s="5" t="s">
        <v>14</v>
      </c>
      <c r="R4" s="5" t="s">
        <v>15</v>
      </c>
      <c r="S4" s="5"/>
      <c r="T4" s="12" t="s">
        <v>16</v>
      </c>
      <c r="U4" s="12" t="s">
        <v>17</v>
      </c>
      <c r="V4" s="12" t="s">
        <v>18</v>
      </c>
      <c r="W4" s="12" t="s">
        <v>19</v>
      </c>
      <c r="X4" s="12" t="s">
        <v>20</v>
      </c>
      <c r="Y4" s="12" t="s">
        <v>21</v>
      </c>
      <c r="Z4" s="12" t="s">
        <v>22</v>
      </c>
      <c r="AA4" s="12" t="s">
        <v>23</v>
      </c>
      <c r="AB4" s="5" t="s">
        <v>24</v>
      </c>
      <c r="AC4" s="5" t="s">
        <v>25</v>
      </c>
      <c r="AD4" s="15" t="s">
        <v>26</v>
      </c>
      <c r="AE4" s="5"/>
    </row>
    <row r="5" ht="27" spans="1:31">
      <c r="A5" s="5"/>
      <c r="B5" s="5"/>
      <c r="C5" s="5" t="s">
        <v>27</v>
      </c>
      <c r="D5" s="5" t="s">
        <v>17</v>
      </c>
      <c r="E5" s="5" t="s">
        <v>18</v>
      </c>
      <c r="F5" s="5" t="s">
        <v>27</v>
      </c>
      <c r="G5" s="5" t="s">
        <v>17</v>
      </c>
      <c r="H5" s="5" t="s">
        <v>18</v>
      </c>
      <c r="I5" s="5" t="s">
        <v>27</v>
      </c>
      <c r="J5" s="5" t="s">
        <v>17</v>
      </c>
      <c r="K5" s="5"/>
      <c r="L5" s="5"/>
      <c r="M5" s="5" t="s">
        <v>27</v>
      </c>
      <c r="N5" s="5" t="s">
        <v>18</v>
      </c>
      <c r="O5" s="5" t="s">
        <v>27</v>
      </c>
      <c r="P5" s="5" t="s">
        <v>18</v>
      </c>
      <c r="Q5" s="5"/>
      <c r="R5" s="5"/>
      <c r="S5" s="5"/>
      <c r="T5" s="13"/>
      <c r="U5" s="13"/>
      <c r="V5" s="13"/>
      <c r="W5" s="13"/>
      <c r="X5" s="13"/>
      <c r="Y5" s="13"/>
      <c r="Z5" s="13"/>
      <c r="AA5" s="13"/>
      <c r="AB5" s="5"/>
      <c r="AC5" s="5"/>
      <c r="AD5" s="16"/>
      <c r="AE5" s="5"/>
    </row>
    <row r="6" ht="15" spans="1:31">
      <c r="A6" s="9">
        <v>1</v>
      </c>
      <c r="B6" s="9" t="s">
        <v>28</v>
      </c>
      <c r="C6" s="10">
        <v>3</v>
      </c>
      <c r="D6" s="10">
        <f t="shared" ref="D6:D26" si="0">C6*0.75</f>
        <v>2.25</v>
      </c>
      <c r="E6" s="10">
        <f t="shared" ref="E6:E26" si="1">C6*0.25</f>
        <v>0.75</v>
      </c>
      <c r="F6" s="10">
        <v>16</v>
      </c>
      <c r="G6" s="10">
        <f t="shared" ref="G6:G26" si="2">F6*2.1</f>
        <v>33.6</v>
      </c>
      <c r="H6" s="10">
        <f t="shared" ref="H6:H26" si="3">F6*1.4</f>
        <v>22.4</v>
      </c>
      <c r="I6" s="10">
        <v>11</v>
      </c>
      <c r="J6" s="10">
        <f t="shared" ref="J6:J26" si="4">I6*2.1</f>
        <v>23.1</v>
      </c>
      <c r="K6" s="10">
        <f t="shared" ref="K6:K26" si="5">C6+F6+I6</f>
        <v>30</v>
      </c>
      <c r="L6" s="10">
        <f t="shared" ref="L6:L26" si="6">D6+E6+G6+H6+J6</f>
        <v>82.1</v>
      </c>
      <c r="M6" s="10">
        <v>0</v>
      </c>
      <c r="N6" s="10">
        <f t="shared" ref="N6:N26" si="7">M6*1</f>
        <v>0</v>
      </c>
      <c r="O6" s="10">
        <v>7</v>
      </c>
      <c r="P6" s="10">
        <f t="shared" ref="P6:P26" si="8">O6*3.5</f>
        <v>24.5</v>
      </c>
      <c r="Q6" s="10">
        <f t="shared" ref="Q6:Q26" si="9">M6+O6</f>
        <v>7</v>
      </c>
      <c r="R6" s="10">
        <f t="shared" ref="R6:R26" si="10">N6+P6</f>
        <v>24.5</v>
      </c>
      <c r="S6" s="10">
        <f t="shared" ref="S6:S26" si="11">K6+Q6</f>
        <v>37</v>
      </c>
      <c r="T6" s="10">
        <f t="shared" ref="T6:T26" si="12">L6+R6</f>
        <v>106.6</v>
      </c>
      <c r="U6" s="10">
        <f t="shared" ref="U6:U26" si="13">D6+G6+J6</f>
        <v>58.95</v>
      </c>
      <c r="V6" s="10">
        <f t="shared" ref="V6:V26" si="14">E6+H6+R6</f>
        <v>47.65</v>
      </c>
      <c r="W6" s="14" t="s">
        <v>29</v>
      </c>
      <c r="X6" s="10">
        <v>4.7</v>
      </c>
      <c r="Y6" s="10">
        <v>42.95</v>
      </c>
      <c r="Z6" s="10">
        <v>10.5</v>
      </c>
      <c r="AA6" s="14" t="s">
        <v>29</v>
      </c>
      <c r="AB6" s="10">
        <v>3.47</v>
      </c>
      <c r="AC6" s="10">
        <v>44.98</v>
      </c>
      <c r="AD6" s="17" t="s">
        <v>29</v>
      </c>
      <c r="AE6" s="10"/>
    </row>
    <row r="7" ht="15" spans="1:31">
      <c r="A7" s="9">
        <v>2</v>
      </c>
      <c r="B7" s="9" t="s">
        <v>30</v>
      </c>
      <c r="C7" s="10">
        <v>5</v>
      </c>
      <c r="D7" s="10">
        <f t="shared" si="0"/>
        <v>3.75</v>
      </c>
      <c r="E7" s="10">
        <f t="shared" si="1"/>
        <v>1.25</v>
      </c>
      <c r="F7" s="10">
        <v>9</v>
      </c>
      <c r="G7" s="10">
        <f t="shared" si="2"/>
        <v>18.9</v>
      </c>
      <c r="H7" s="10">
        <f t="shared" si="3"/>
        <v>12.6</v>
      </c>
      <c r="I7" s="10">
        <v>4</v>
      </c>
      <c r="J7" s="10">
        <f t="shared" si="4"/>
        <v>8.4</v>
      </c>
      <c r="K7" s="10">
        <f t="shared" si="5"/>
        <v>18</v>
      </c>
      <c r="L7" s="10">
        <f t="shared" si="6"/>
        <v>44.9</v>
      </c>
      <c r="M7" s="10">
        <v>0</v>
      </c>
      <c r="N7" s="10">
        <f t="shared" si="7"/>
        <v>0</v>
      </c>
      <c r="O7" s="10">
        <v>4</v>
      </c>
      <c r="P7" s="10">
        <f t="shared" si="8"/>
        <v>14</v>
      </c>
      <c r="Q7" s="10">
        <f t="shared" si="9"/>
        <v>4</v>
      </c>
      <c r="R7" s="10">
        <f t="shared" si="10"/>
        <v>14</v>
      </c>
      <c r="S7" s="10">
        <f t="shared" si="11"/>
        <v>22</v>
      </c>
      <c r="T7" s="10">
        <f t="shared" si="12"/>
        <v>58.9</v>
      </c>
      <c r="U7" s="10">
        <f t="shared" si="13"/>
        <v>31.05</v>
      </c>
      <c r="V7" s="10">
        <f t="shared" si="14"/>
        <v>27.85</v>
      </c>
      <c r="W7" s="10">
        <v>4.2</v>
      </c>
      <c r="X7" s="14" t="s">
        <v>29</v>
      </c>
      <c r="Y7" s="10">
        <v>23.65</v>
      </c>
      <c r="Z7" s="14" t="s">
        <v>29</v>
      </c>
      <c r="AA7" s="10">
        <v>18.9</v>
      </c>
      <c r="AB7" s="10">
        <v>1.67</v>
      </c>
      <c r="AC7" s="10">
        <v>10.48</v>
      </c>
      <c r="AD7" s="17" t="s">
        <v>29</v>
      </c>
      <c r="AE7" s="10"/>
    </row>
    <row r="8" ht="15" spans="1:31">
      <c r="A8" s="9">
        <v>3</v>
      </c>
      <c r="B8" s="9" t="s">
        <v>31</v>
      </c>
      <c r="C8" s="10">
        <v>3</v>
      </c>
      <c r="D8" s="10">
        <f t="shared" si="0"/>
        <v>2.25</v>
      </c>
      <c r="E8" s="10">
        <f t="shared" si="1"/>
        <v>0.75</v>
      </c>
      <c r="F8" s="10">
        <v>2</v>
      </c>
      <c r="G8" s="10">
        <f t="shared" si="2"/>
        <v>4.2</v>
      </c>
      <c r="H8" s="10">
        <f t="shared" si="3"/>
        <v>2.8</v>
      </c>
      <c r="I8" s="10">
        <v>1</v>
      </c>
      <c r="J8" s="10">
        <f t="shared" si="4"/>
        <v>2.1</v>
      </c>
      <c r="K8" s="10">
        <f t="shared" si="5"/>
        <v>6</v>
      </c>
      <c r="L8" s="10">
        <f t="shared" si="6"/>
        <v>12.1</v>
      </c>
      <c r="M8" s="10">
        <v>0</v>
      </c>
      <c r="N8" s="10">
        <f t="shared" si="7"/>
        <v>0</v>
      </c>
      <c r="O8" s="10">
        <v>0</v>
      </c>
      <c r="P8" s="10">
        <f t="shared" si="8"/>
        <v>0</v>
      </c>
      <c r="Q8" s="10">
        <f t="shared" si="9"/>
        <v>0</v>
      </c>
      <c r="R8" s="10">
        <f t="shared" si="10"/>
        <v>0</v>
      </c>
      <c r="S8" s="10">
        <f t="shared" si="11"/>
        <v>6</v>
      </c>
      <c r="T8" s="10">
        <f t="shared" si="12"/>
        <v>12.1</v>
      </c>
      <c r="U8" s="10">
        <f t="shared" si="13"/>
        <v>8.55</v>
      </c>
      <c r="V8" s="10">
        <f t="shared" si="14"/>
        <v>3.55</v>
      </c>
      <c r="W8" s="10">
        <v>0</v>
      </c>
      <c r="X8" s="10">
        <v>0</v>
      </c>
      <c r="Y8" s="10">
        <v>3.55</v>
      </c>
      <c r="Z8" s="10">
        <v>8.4</v>
      </c>
      <c r="AA8" s="14" t="s">
        <v>29</v>
      </c>
      <c r="AB8" s="10">
        <v>0.15</v>
      </c>
      <c r="AC8" s="10">
        <v>0</v>
      </c>
      <c r="AD8" s="18">
        <v>0</v>
      </c>
      <c r="AE8" s="10"/>
    </row>
    <row r="9" ht="15" spans="1:31">
      <c r="A9" s="9">
        <v>4</v>
      </c>
      <c r="B9" s="9" t="s">
        <v>32</v>
      </c>
      <c r="C9" s="10">
        <v>7</v>
      </c>
      <c r="D9" s="10">
        <f t="shared" si="0"/>
        <v>5.25</v>
      </c>
      <c r="E9" s="10">
        <f t="shared" si="1"/>
        <v>1.75</v>
      </c>
      <c r="F9" s="10">
        <v>6</v>
      </c>
      <c r="G9" s="10">
        <f t="shared" si="2"/>
        <v>12.6</v>
      </c>
      <c r="H9" s="10">
        <f t="shared" si="3"/>
        <v>8.4</v>
      </c>
      <c r="I9" s="10">
        <v>2</v>
      </c>
      <c r="J9" s="10">
        <f t="shared" si="4"/>
        <v>4.2</v>
      </c>
      <c r="K9" s="10">
        <f t="shared" si="5"/>
        <v>15</v>
      </c>
      <c r="L9" s="10">
        <f t="shared" si="6"/>
        <v>32.2</v>
      </c>
      <c r="M9" s="10">
        <v>0</v>
      </c>
      <c r="N9" s="10">
        <f t="shared" si="7"/>
        <v>0</v>
      </c>
      <c r="O9" s="10">
        <v>0</v>
      </c>
      <c r="P9" s="10">
        <f t="shared" si="8"/>
        <v>0</v>
      </c>
      <c r="Q9" s="10">
        <f t="shared" si="9"/>
        <v>0</v>
      </c>
      <c r="R9" s="10">
        <f t="shared" si="10"/>
        <v>0</v>
      </c>
      <c r="S9" s="10">
        <f t="shared" si="11"/>
        <v>15</v>
      </c>
      <c r="T9" s="10">
        <f t="shared" si="12"/>
        <v>32.2</v>
      </c>
      <c r="U9" s="10">
        <f t="shared" si="13"/>
        <v>22.05</v>
      </c>
      <c r="V9" s="10">
        <f t="shared" si="14"/>
        <v>10.15</v>
      </c>
      <c r="W9" s="10">
        <v>7.95</v>
      </c>
      <c r="X9" s="14" t="s">
        <v>29</v>
      </c>
      <c r="Y9" s="10">
        <v>2.2</v>
      </c>
      <c r="Z9" s="10">
        <v>12.6</v>
      </c>
      <c r="AA9" s="14" t="s">
        <v>29</v>
      </c>
      <c r="AB9" s="10">
        <v>0.51</v>
      </c>
      <c r="AC9" s="10">
        <v>8.94</v>
      </c>
      <c r="AD9" s="17" t="s">
        <v>29</v>
      </c>
      <c r="AE9" s="10"/>
    </row>
    <row r="10" ht="15" spans="1:31">
      <c r="A10" s="9">
        <v>5</v>
      </c>
      <c r="B10" s="9" t="s">
        <v>33</v>
      </c>
      <c r="C10" s="10">
        <v>0</v>
      </c>
      <c r="D10" s="10">
        <f t="shared" si="0"/>
        <v>0</v>
      </c>
      <c r="E10" s="10">
        <f t="shared" si="1"/>
        <v>0</v>
      </c>
      <c r="F10" s="10">
        <v>10</v>
      </c>
      <c r="G10" s="10">
        <f t="shared" si="2"/>
        <v>21</v>
      </c>
      <c r="H10" s="10">
        <f t="shared" si="3"/>
        <v>14</v>
      </c>
      <c r="I10" s="10">
        <v>1</v>
      </c>
      <c r="J10" s="10">
        <f t="shared" si="4"/>
        <v>2.1</v>
      </c>
      <c r="K10" s="10">
        <f t="shared" si="5"/>
        <v>11</v>
      </c>
      <c r="L10" s="10">
        <f t="shared" si="6"/>
        <v>37.1</v>
      </c>
      <c r="M10" s="10">
        <v>0</v>
      </c>
      <c r="N10" s="10">
        <f t="shared" si="7"/>
        <v>0</v>
      </c>
      <c r="O10" s="10">
        <v>0</v>
      </c>
      <c r="P10" s="10">
        <f t="shared" si="8"/>
        <v>0</v>
      </c>
      <c r="Q10" s="10">
        <f t="shared" si="9"/>
        <v>0</v>
      </c>
      <c r="R10" s="10">
        <f t="shared" si="10"/>
        <v>0</v>
      </c>
      <c r="S10" s="10">
        <f t="shared" si="11"/>
        <v>11</v>
      </c>
      <c r="T10" s="10">
        <f t="shared" si="12"/>
        <v>37.1</v>
      </c>
      <c r="U10" s="10">
        <f t="shared" si="13"/>
        <v>23.1</v>
      </c>
      <c r="V10" s="10">
        <f t="shared" si="14"/>
        <v>14</v>
      </c>
      <c r="W10" s="10">
        <v>0</v>
      </c>
      <c r="X10" s="14" t="s">
        <v>29</v>
      </c>
      <c r="Y10" s="10">
        <v>14</v>
      </c>
      <c r="Z10" s="10">
        <v>12.6</v>
      </c>
      <c r="AA10" s="14" t="s">
        <v>29</v>
      </c>
      <c r="AB10" s="10">
        <v>1.58</v>
      </c>
      <c r="AC10" s="10">
        <v>8.92</v>
      </c>
      <c r="AD10" s="17" t="s">
        <v>29</v>
      </c>
      <c r="AE10" s="10"/>
    </row>
    <row r="11" ht="15" spans="1:31">
      <c r="A11" s="9">
        <v>6</v>
      </c>
      <c r="B11" s="9" t="s">
        <v>34</v>
      </c>
      <c r="C11" s="10">
        <v>2</v>
      </c>
      <c r="D11" s="10">
        <f t="shared" si="0"/>
        <v>1.5</v>
      </c>
      <c r="E11" s="10">
        <f t="shared" si="1"/>
        <v>0.5</v>
      </c>
      <c r="F11" s="10">
        <v>9</v>
      </c>
      <c r="G11" s="10">
        <f t="shared" si="2"/>
        <v>18.9</v>
      </c>
      <c r="H11" s="10">
        <f t="shared" si="3"/>
        <v>12.6</v>
      </c>
      <c r="I11" s="10">
        <v>10</v>
      </c>
      <c r="J11" s="10">
        <f t="shared" si="4"/>
        <v>21</v>
      </c>
      <c r="K11" s="10">
        <f t="shared" si="5"/>
        <v>21</v>
      </c>
      <c r="L11" s="10">
        <f t="shared" si="6"/>
        <v>54.5</v>
      </c>
      <c r="M11" s="10">
        <v>0</v>
      </c>
      <c r="N11" s="10">
        <f t="shared" si="7"/>
        <v>0</v>
      </c>
      <c r="O11" s="10">
        <v>0</v>
      </c>
      <c r="P11" s="10">
        <f t="shared" si="8"/>
        <v>0</v>
      </c>
      <c r="Q11" s="10">
        <f t="shared" si="9"/>
        <v>0</v>
      </c>
      <c r="R11" s="10">
        <f t="shared" si="10"/>
        <v>0</v>
      </c>
      <c r="S11" s="10">
        <f t="shared" si="11"/>
        <v>21</v>
      </c>
      <c r="T11" s="10">
        <f t="shared" si="12"/>
        <v>54.5</v>
      </c>
      <c r="U11" s="10">
        <f t="shared" si="13"/>
        <v>41.4</v>
      </c>
      <c r="V11" s="10">
        <f t="shared" si="14"/>
        <v>13.1</v>
      </c>
      <c r="W11" s="10">
        <v>4.2</v>
      </c>
      <c r="X11" s="14" t="s">
        <v>29</v>
      </c>
      <c r="Y11" s="10">
        <v>8.9</v>
      </c>
      <c r="Z11" s="10">
        <v>12.6</v>
      </c>
      <c r="AA11" s="14" t="s">
        <v>29</v>
      </c>
      <c r="AB11" s="10">
        <v>1.79</v>
      </c>
      <c r="AC11" s="14" t="s">
        <v>29</v>
      </c>
      <c r="AD11" s="18">
        <v>27.01</v>
      </c>
      <c r="AE11" s="19"/>
    </row>
    <row r="12" ht="15" spans="1:31">
      <c r="A12" s="9">
        <v>7</v>
      </c>
      <c r="B12" s="9" t="s">
        <v>35</v>
      </c>
      <c r="C12" s="10">
        <v>0</v>
      </c>
      <c r="D12" s="10">
        <f t="shared" si="0"/>
        <v>0</v>
      </c>
      <c r="E12" s="10">
        <f t="shared" si="1"/>
        <v>0</v>
      </c>
      <c r="F12" s="10">
        <v>3</v>
      </c>
      <c r="G12" s="10">
        <f t="shared" si="2"/>
        <v>6.3</v>
      </c>
      <c r="H12" s="10">
        <f t="shared" si="3"/>
        <v>4.2</v>
      </c>
      <c r="I12" s="10">
        <v>0</v>
      </c>
      <c r="J12" s="10">
        <f t="shared" si="4"/>
        <v>0</v>
      </c>
      <c r="K12" s="10">
        <f t="shared" si="5"/>
        <v>3</v>
      </c>
      <c r="L12" s="10">
        <f t="shared" si="6"/>
        <v>10.5</v>
      </c>
      <c r="M12" s="10">
        <v>0</v>
      </c>
      <c r="N12" s="10">
        <f t="shared" si="7"/>
        <v>0</v>
      </c>
      <c r="O12" s="10">
        <v>0</v>
      </c>
      <c r="P12" s="10">
        <f t="shared" si="8"/>
        <v>0</v>
      </c>
      <c r="Q12" s="10">
        <f t="shared" si="9"/>
        <v>0</v>
      </c>
      <c r="R12" s="10">
        <f t="shared" si="10"/>
        <v>0</v>
      </c>
      <c r="S12" s="10">
        <f t="shared" si="11"/>
        <v>3</v>
      </c>
      <c r="T12" s="10">
        <f t="shared" si="12"/>
        <v>10.5</v>
      </c>
      <c r="U12" s="10">
        <f t="shared" si="13"/>
        <v>6.3</v>
      </c>
      <c r="V12" s="10">
        <f t="shared" si="14"/>
        <v>4.2</v>
      </c>
      <c r="W12" s="10">
        <v>0</v>
      </c>
      <c r="X12" s="14" t="s">
        <v>29</v>
      </c>
      <c r="Y12" s="10">
        <v>4.2</v>
      </c>
      <c r="Z12" s="14" t="s">
        <v>29</v>
      </c>
      <c r="AA12" s="10">
        <v>4.2</v>
      </c>
      <c r="AB12" s="10">
        <v>0.33</v>
      </c>
      <c r="AC12" s="10">
        <v>1.77</v>
      </c>
      <c r="AD12" s="17" t="s">
        <v>29</v>
      </c>
      <c r="AE12" s="10"/>
    </row>
    <row r="13" ht="15" spans="1:31">
      <c r="A13" s="9">
        <v>8</v>
      </c>
      <c r="B13" s="9" t="s">
        <v>36</v>
      </c>
      <c r="C13" s="10">
        <v>3</v>
      </c>
      <c r="D13" s="10">
        <f t="shared" si="0"/>
        <v>2.25</v>
      </c>
      <c r="E13" s="10">
        <f t="shared" si="1"/>
        <v>0.75</v>
      </c>
      <c r="F13" s="10">
        <v>8</v>
      </c>
      <c r="G13" s="10">
        <f t="shared" si="2"/>
        <v>16.8</v>
      </c>
      <c r="H13" s="10">
        <f t="shared" si="3"/>
        <v>11.2</v>
      </c>
      <c r="I13" s="10">
        <v>2</v>
      </c>
      <c r="J13" s="10">
        <f t="shared" si="4"/>
        <v>4.2</v>
      </c>
      <c r="K13" s="10">
        <f t="shared" si="5"/>
        <v>13</v>
      </c>
      <c r="L13" s="10">
        <f t="shared" si="6"/>
        <v>35.2</v>
      </c>
      <c r="M13" s="10">
        <v>0</v>
      </c>
      <c r="N13" s="10">
        <f t="shared" si="7"/>
        <v>0</v>
      </c>
      <c r="O13" s="10">
        <v>0</v>
      </c>
      <c r="P13" s="10">
        <f t="shared" si="8"/>
        <v>0</v>
      </c>
      <c r="Q13" s="10">
        <f t="shared" si="9"/>
        <v>0</v>
      </c>
      <c r="R13" s="10">
        <f t="shared" si="10"/>
        <v>0</v>
      </c>
      <c r="S13" s="10">
        <f t="shared" si="11"/>
        <v>13</v>
      </c>
      <c r="T13" s="10">
        <f t="shared" si="12"/>
        <v>35.2</v>
      </c>
      <c r="U13" s="10">
        <f t="shared" si="13"/>
        <v>23.25</v>
      </c>
      <c r="V13" s="10">
        <f t="shared" si="14"/>
        <v>11.95</v>
      </c>
      <c r="W13" s="10">
        <v>4.35</v>
      </c>
      <c r="X13" s="14" t="s">
        <v>29</v>
      </c>
      <c r="Y13" s="10">
        <v>7.6</v>
      </c>
      <c r="Z13" s="14" t="s">
        <v>29</v>
      </c>
      <c r="AA13" s="10">
        <v>10.5</v>
      </c>
      <c r="AB13" s="10">
        <v>0.31</v>
      </c>
      <c r="AC13" s="10">
        <v>12.44</v>
      </c>
      <c r="AD13" s="17" t="s">
        <v>29</v>
      </c>
      <c r="AE13" s="10"/>
    </row>
    <row r="14" ht="15" spans="1:31">
      <c r="A14" s="9">
        <v>9</v>
      </c>
      <c r="B14" s="9" t="s">
        <v>37</v>
      </c>
      <c r="C14" s="10">
        <v>4</v>
      </c>
      <c r="D14" s="10">
        <f t="shared" si="0"/>
        <v>3</v>
      </c>
      <c r="E14" s="10">
        <f t="shared" si="1"/>
        <v>1</v>
      </c>
      <c r="F14" s="10">
        <v>0</v>
      </c>
      <c r="G14" s="10">
        <f t="shared" si="2"/>
        <v>0</v>
      </c>
      <c r="H14" s="10">
        <f t="shared" si="3"/>
        <v>0</v>
      </c>
      <c r="I14" s="10">
        <v>3</v>
      </c>
      <c r="J14" s="10">
        <f t="shared" si="4"/>
        <v>6.3</v>
      </c>
      <c r="K14" s="10">
        <f t="shared" si="5"/>
        <v>7</v>
      </c>
      <c r="L14" s="10">
        <f t="shared" si="6"/>
        <v>10.3</v>
      </c>
      <c r="M14" s="10">
        <v>0</v>
      </c>
      <c r="N14" s="10">
        <f t="shared" si="7"/>
        <v>0</v>
      </c>
      <c r="O14" s="10">
        <v>0</v>
      </c>
      <c r="P14" s="10">
        <f t="shared" si="8"/>
        <v>0</v>
      </c>
      <c r="Q14" s="10">
        <f t="shared" si="9"/>
        <v>0</v>
      </c>
      <c r="R14" s="10">
        <f t="shared" si="10"/>
        <v>0</v>
      </c>
      <c r="S14" s="10">
        <f t="shared" si="11"/>
        <v>7</v>
      </c>
      <c r="T14" s="10">
        <f t="shared" si="12"/>
        <v>10.3</v>
      </c>
      <c r="U14" s="10">
        <f t="shared" si="13"/>
        <v>9.3</v>
      </c>
      <c r="V14" s="10">
        <f t="shared" si="14"/>
        <v>1</v>
      </c>
      <c r="W14" s="14" t="s">
        <v>29</v>
      </c>
      <c r="X14" s="10">
        <v>1</v>
      </c>
      <c r="Y14" s="10">
        <v>0</v>
      </c>
      <c r="Z14" s="10">
        <v>6.3</v>
      </c>
      <c r="AA14" s="14" t="s">
        <v>29</v>
      </c>
      <c r="AB14" s="10">
        <v>2.43</v>
      </c>
      <c r="AC14" s="14" t="s">
        <v>29</v>
      </c>
      <c r="AD14" s="18">
        <v>0.57</v>
      </c>
      <c r="AE14" s="10"/>
    </row>
    <row r="15" ht="15" spans="1:31">
      <c r="A15" s="9">
        <v>10</v>
      </c>
      <c r="B15" s="9" t="s">
        <v>38</v>
      </c>
      <c r="C15" s="10">
        <v>0</v>
      </c>
      <c r="D15" s="10">
        <f t="shared" si="0"/>
        <v>0</v>
      </c>
      <c r="E15" s="10">
        <f t="shared" si="1"/>
        <v>0</v>
      </c>
      <c r="F15" s="10">
        <v>0</v>
      </c>
      <c r="G15" s="10">
        <f t="shared" si="2"/>
        <v>0</v>
      </c>
      <c r="H15" s="10">
        <f t="shared" si="3"/>
        <v>0</v>
      </c>
      <c r="I15" s="10">
        <v>0</v>
      </c>
      <c r="J15" s="10">
        <f t="shared" si="4"/>
        <v>0</v>
      </c>
      <c r="K15" s="10">
        <f t="shared" si="5"/>
        <v>0</v>
      </c>
      <c r="L15" s="10">
        <f t="shared" si="6"/>
        <v>0</v>
      </c>
      <c r="M15" s="10">
        <v>0</v>
      </c>
      <c r="N15" s="10">
        <f t="shared" si="7"/>
        <v>0</v>
      </c>
      <c r="O15" s="10">
        <v>0</v>
      </c>
      <c r="P15" s="10">
        <f t="shared" si="8"/>
        <v>0</v>
      </c>
      <c r="Q15" s="10">
        <f t="shared" si="9"/>
        <v>0</v>
      </c>
      <c r="R15" s="10">
        <f t="shared" si="10"/>
        <v>0</v>
      </c>
      <c r="S15" s="10">
        <f t="shared" si="11"/>
        <v>0</v>
      </c>
      <c r="T15" s="10">
        <f t="shared" si="12"/>
        <v>0</v>
      </c>
      <c r="U15" s="10">
        <f t="shared" si="13"/>
        <v>0</v>
      </c>
      <c r="V15" s="10">
        <f t="shared" si="14"/>
        <v>0</v>
      </c>
      <c r="W15" s="10">
        <v>0</v>
      </c>
      <c r="X15" s="14" t="s">
        <v>29</v>
      </c>
      <c r="Y15" s="10">
        <v>0</v>
      </c>
      <c r="Z15" s="10">
        <v>0</v>
      </c>
      <c r="AA15" s="18">
        <v>0</v>
      </c>
      <c r="AB15" s="10">
        <v>0</v>
      </c>
      <c r="AC15" s="10">
        <v>0</v>
      </c>
      <c r="AD15" s="18">
        <v>0</v>
      </c>
      <c r="AE15" s="10"/>
    </row>
    <row r="16" ht="15" spans="1:31">
      <c r="A16" s="11">
        <v>11</v>
      </c>
      <c r="B16" s="11" t="s">
        <v>39</v>
      </c>
      <c r="C16" s="10">
        <v>5</v>
      </c>
      <c r="D16" s="10">
        <f t="shared" si="0"/>
        <v>3.75</v>
      </c>
      <c r="E16" s="10">
        <f t="shared" si="1"/>
        <v>1.25</v>
      </c>
      <c r="F16" s="10">
        <v>5</v>
      </c>
      <c r="G16" s="10">
        <f t="shared" si="2"/>
        <v>10.5</v>
      </c>
      <c r="H16" s="10">
        <f t="shared" si="3"/>
        <v>7</v>
      </c>
      <c r="I16" s="10">
        <v>0</v>
      </c>
      <c r="J16" s="10">
        <f t="shared" si="4"/>
        <v>0</v>
      </c>
      <c r="K16" s="10">
        <f t="shared" si="5"/>
        <v>10</v>
      </c>
      <c r="L16" s="10">
        <f t="shared" si="6"/>
        <v>22.5</v>
      </c>
      <c r="M16" s="10">
        <v>0</v>
      </c>
      <c r="N16" s="10">
        <f t="shared" si="7"/>
        <v>0</v>
      </c>
      <c r="O16" s="10">
        <v>0</v>
      </c>
      <c r="P16" s="10">
        <f t="shared" si="8"/>
        <v>0</v>
      </c>
      <c r="Q16" s="10">
        <f t="shared" si="9"/>
        <v>0</v>
      </c>
      <c r="R16" s="10">
        <f t="shared" si="10"/>
        <v>0</v>
      </c>
      <c r="S16" s="10">
        <f t="shared" si="11"/>
        <v>10</v>
      </c>
      <c r="T16" s="10">
        <f t="shared" si="12"/>
        <v>22.5</v>
      </c>
      <c r="U16" s="10">
        <f t="shared" si="13"/>
        <v>14.25</v>
      </c>
      <c r="V16" s="10">
        <f t="shared" si="14"/>
        <v>8.25</v>
      </c>
      <c r="W16" s="10">
        <v>4.35</v>
      </c>
      <c r="X16" s="14" t="s">
        <v>29</v>
      </c>
      <c r="Y16" s="10">
        <v>3.9</v>
      </c>
      <c r="Z16" s="10">
        <v>11.9</v>
      </c>
      <c r="AA16" s="14" t="s">
        <v>29</v>
      </c>
      <c r="AB16" s="10">
        <v>0</v>
      </c>
      <c r="AC16" s="10">
        <v>2.35</v>
      </c>
      <c r="AD16" s="17" t="s">
        <v>29</v>
      </c>
      <c r="AE16" s="10"/>
    </row>
    <row r="17" ht="15" spans="1:31">
      <c r="A17" s="9">
        <v>12</v>
      </c>
      <c r="B17" s="9" t="s">
        <v>40</v>
      </c>
      <c r="C17" s="10">
        <v>1</v>
      </c>
      <c r="D17" s="10">
        <f t="shared" si="0"/>
        <v>0.75</v>
      </c>
      <c r="E17" s="10">
        <f t="shared" si="1"/>
        <v>0.25</v>
      </c>
      <c r="F17" s="10">
        <v>0</v>
      </c>
      <c r="G17" s="10">
        <f t="shared" si="2"/>
        <v>0</v>
      </c>
      <c r="H17" s="10">
        <f t="shared" si="3"/>
        <v>0</v>
      </c>
      <c r="I17" s="10">
        <v>0</v>
      </c>
      <c r="J17" s="10">
        <f t="shared" si="4"/>
        <v>0</v>
      </c>
      <c r="K17" s="10">
        <f t="shared" si="5"/>
        <v>1</v>
      </c>
      <c r="L17" s="10">
        <f t="shared" si="6"/>
        <v>1</v>
      </c>
      <c r="M17" s="10">
        <v>0</v>
      </c>
      <c r="N17" s="10">
        <f t="shared" si="7"/>
        <v>0</v>
      </c>
      <c r="O17" s="10">
        <v>0</v>
      </c>
      <c r="P17" s="10">
        <f t="shared" si="8"/>
        <v>0</v>
      </c>
      <c r="Q17" s="10">
        <f t="shared" si="9"/>
        <v>0</v>
      </c>
      <c r="R17" s="10">
        <f t="shared" si="10"/>
        <v>0</v>
      </c>
      <c r="S17" s="10">
        <f t="shared" si="11"/>
        <v>1</v>
      </c>
      <c r="T17" s="10">
        <f t="shared" si="12"/>
        <v>1</v>
      </c>
      <c r="U17" s="10">
        <f t="shared" si="13"/>
        <v>0.75</v>
      </c>
      <c r="V17" s="10">
        <f t="shared" si="14"/>
        <v>0.25</v>
      </c>
      <c r="W17" s="10">
        <v>0</v>
      </c>
      <c r="X17" s="10">
        <v>0</v>
      </c>
      <c r="Y17" s="10">
        <v>0.25</v>
      </c>
      <c r="Z17" s="10">
        <v>0</v>
      </c>
      <c r="AA17" s="10">
        <v>0</v>
      </c>
      <c r="AB17" s="10">
        <v>0.38</v>
      </c>
      <c r="AC17" s="14" t="s">
        <v>29</v>
      </c>
      <c r="AD17" s="18">
        <v>0.37</v>
      </c>
      <c r="AE17" s="10"/>
    </row>
    <row r="18" ht="15" spans="1:31">
      <c r="A18" s="9">
        <v>13</v>
      </c>
      <c r="B18" s="9" t="s">
        <v>41</v>
      </c>
      <c r="C18" s="10">
        <v>3</v>
      </c>
      <c r="D18" s="10">
        <f t="shared" si="0"/>
        <v>2.25</v>
      </c>
      <c r="E18" s="10">
        <f t="shared" si="1"/>
        <v>0.75</v>
      </c>
      <c r="F18" s="10">
        <v>1</v>
      </c>
      <c r="G18" s="10">
        <f t="shared" si="2"/>
        <v>2.1</v>
      </c>
      <c r="H18" s="10">
        <f t="shared" si="3"/>
        <v>1.4</v>
      </c>
      <c r="I18" s="10">
        <v>4</v>
      </c>
      <c r="J18" s="10">
        <f t="shared" si="4"/>
        <v>8.4</v>
      </c>
      <c r="K18" s="10">
        <f t="shared" si="5"/>
        <v>8</v>
      </c>
      <c r="L18" s="10">
        <f t="shared" si="6"/>
        <v>14.9</v>
      </c>
      <c r="M18" s="10">
        <v>0</v>
      </c>
      <c r="N18" s="10">
        <f t="shared" si="7"/>
        <v>0</v>
      </c>
      <c r="O18" s="10">
        <v>0</v>
      </c>
      <c r="P18" s="10">
        <f t="shared" si="8"/>
        <v>0</v>
      </c>
      <c r="Q18" s="10">
        <f t="shared" si="9"/>
        <v>0</v>
      </c>
      <c r="R18" s="10">
        <f t="shared" si="10"/>
        <v>0</v>
      </c>
      <c r="S18" s="10">
        <f t="shared" si="11"/>
        <v>8</v>
      </c>
      <c r="T18" s="10">
        <f t="shared" si="12"/>
        <v>14.9</v>
      </c>
      <c r="U18" s="10">
        <f t="shared" si="13"/>
        <v>12.75</v>
      </c>
      <c r="V18" s="10">
        <f t="shared" si="14"/>
        <v>2.15</v>
      </c>
      <c r="W18" s="10">
        <v>0</v>
      </c>
      <c r="X18" s="10">
        <v>0</v>
      </c>
      <c r="Y18" s="10">
        <v>2.15</v>
      </c>
      <c r="Z18" s="14" t="s">
        <v>29</v>
      </c>
      <c r="AA18" s="10">
        <v>10.5</v>
      </c>
      <c r="AB18" s="10">
        <v>0.31</v>
      </c>
      <c r="AC18" s="10">
        <v>1.94</v>
      </c>
      <c r="AD18" s="17" t="s">
        <v>29</v>
      </c>
      <c r="AE18" s="10"/>
    </row>
    <row r="19" ht="15" spans="1:31">
      <c r="A19" s="9">
        <v>14</v>
      </c>
      <c r="B19" s="9" t="s">
        <v>42</v>
      </c>
      <c r="C19" s="10">
        <v>3</v>
      </c>
      <c r="D19" s="10">
        <f t="shared" si="0"/>
        <v>2.25</v>
      </c>
      <c r="E19" s="10">
        <f t="shared" si="1"/>
        <v>0.75</v>
      </c>
      <c r="F19" s="10">
        <v>8</v>
      </c>
      <c r="G19" s="10">
        <f t="shared" si="2"/>
        <v>16.8</v>
      </c>
      <c r="H19" s="10">
        <f t="shared" si="3"/>
        <v>11.2</v>
      </c>
      <c r="I19" s="10">
        <v>7</v>
      </c>
      <c r="J19" s="10">
        <f t="shared" si="4"/>
        <v>14.7</v>
      </c>
      <c r="K19" s="10">
        <f t="shared" si="5"/>
        <v>18</v>
      </c>
      <c r="L19" s="10">
        <f t="shared" si="6"/>
        <v>45.7</v>
      </c>
      <c r="M19" s="10">
        <v>1</v>
      </c>
      <c r="N19" s="10">
        <f t="shared" si="7"/>
        <v>1</v>
      </c>
      <c r="O19" s="10">
        <v>0</v>
      </c>
      <c r="P19" s="10">
        <f t="shared" si="8"/>
        <v>0</v>
      </c>
      <c r="Q19" s="10">
        <f t="shared" si="9"/>
        <v>1</v>
      </c>
      <c r="R19" s="10">
        <f t="shared" si="10"/>
        <v>1</v>
      </c>
      <c r="S19" s="10">
        <f t="shared" si="11"/>
        <v>19</v>
      </c>
      <c r="T19" s="10">
        <f t="shared" si="12"/>
        <v>46.7</v>
      </c>
      <c r="U19" s="10">
        <f t="shared" si="13"/>
        <v>33.75</v>
      </c>
      <c r="V19" s="10">
        <f t="shared" si="14"/>
        <v>12.95</v>
      </c>
      <c r="W19" s="10">
        <v>0</v>
      </c>
      <c r="X19" s="10">
        <v>0</v>
      </c>
      <c r="Y19" s="10">
        <v>12.95</v>
      </c>
      <c r="Z19" s="14" t="s">
        <v>29</v>
      </c>
      <c r="AA19" s="10">
        <v>16.95</v>
      </c>
      <c r="AB19" s="10">
        <v>1.03</v>
      </c>
      <c r="AC19" s="10">
        <v>15.77</v>
      </c>
      <c r="AD19" s="17" t="s">
        <v>29</v>
      </c>
      <c r="AE19" s="19"/>
    </row>
    <row r="20" ht="15" spans="1:31">
      <c r="A20" s="9">
        <v>15</v>
      </c>
      <c r="B20" s="9" t="s">
        <v>43</v>
      </c>
      <c r="C20" s="10">
        <v>4</v>
      </c>
      <c r="D20" s="10">
        <f t="shared" si="0"/>
        <v>3</v>
      </c>
      <c r="E20" s="10">
        <f t="shared" si="1"/>
        <v>1</v>
      </c>
      <c r="F20" s="10">
        <v>9</v>
      </c>
      <c r="G20" s="10">
        <f t="shared" si="2"/>
        <v>18.9</v>
      </c>
      <c r="H20" s="10">
        <f t="shared" si="3"/>
        <v>12.6</v>
      </c>
      <c r="I20" s="10">
        <v>8</v>
      </c>
      <c r="J20" s="10">
        <f t="shared" si="4"/>
        <v>16.8</v>
      </c>
      <c r="K20" s="10">
        <f t="shared" si="5"/>
        <v>21</v>
      </c>
      <c r="L20" s="10">
        <f t="shared" si="6"/>
        <v>52.3</v>
      </c>
      <c r="M20" s="10">
        <v>5</v>
      </c>
      <c r="N20" s="10">
        <f t="shared" si="7"/>
        <v>5</v>
      </c>
      <c r="O20" s="10">
        <v>0</v>
      </c>
      <c r="P20" s="10">
        <f t="shared" si="8"/>
        <v>0</v>
      </c>
      <c r="Q20" s="10">
        <f t="shared" si="9"/>
        <v>5</v>
      </c>
      <c r="R20" s="10">
        <f t="shared" si="10"/>
        <v>5</v>
      </c>
      <c r="S20" s="10">
        <f t="shared" si="11"/>
        <v>26</v>
      </c>
      <c r="T20" s="10">
        <f t="shared" si="12"/>
        <v>57.3</v>
      </c>
      <c r="U20" s="10">
        <f t="shared" si="13"/>
        <v>38.7</v>
      </c>
      <c r="V20" s="10">
        <f t="shared" si="14"/>
        <v>18.6</v>
      </c>
      <c r="W20" s="10">
        <v>0</v>
      </c>
      <c r="X20" s="10">
        <v>0</v>
      </c>
      <c r="Y20" s="10">
        <v>18.6</v>
      </c>
      <c r="Z20" s="10">
        <v>6.3</v>
      </c>
      <c r="AA20" s="20"/>
      <c r="AB20" s="10">
        <v>0.48</v>
      </c>
      <c r="AC20" s="14" t="s">
        <v>29</v>
      </c>
      <c r="AD20" s="18">
        <v>31.92</v>
      </c>
      <c r="AE20" s="10"/>
    </row>
    <row r="21" ht="15" spans="1:31">
      <c r="A21" s="9">
        <v>16</v>
      </c>
      <c r="B21" s="9" t="s">
        <v>44</v>
      </c>
      <c r="C21" s="10">
        <v>4</v>
      </c>
      <c r="D21" s="10">
        <f t="shared" si="0"/>
        <v>3</v>
      </c>
      <c r="E21" s="10">
        <f t="shared" si="1"/>
        <v>1</v>
      </c>
      <c r="F21" s="10">
        <v>8</v>
      </c>
      <c r="G21" s="10">
        <f t="shared" si="2"/>
        <v>16.8</v>
      </c>
      <c r="H21" s="10">
        <f t="shared" si="3"/>
        <v>11.2</v>
      </c>
      <c r="I21" s="10">
        <v>1</v>
      </c>
      <c r="J21" s="10">
        <f t="shared" si="4"/>
        <v>2.1</v>
      </c>
      <c r="K21" s="10">
        <f t="shared" si="5"/>
        <v>13</v>
      </c>
      <c r="L21" s="10">
        <f t="shared" si="6"/>
        <v>34.1</v>
      </c>
      <c r="M21" s="10">
        <v>1</v>
      </c>
      <c r="N21" s="10">
        <f t="shared" si="7"/>
        <v>1</v>
      </c>
      <c r="O21" s="10">
        <v>0</v>
      </c>
      <c r="P21" s="10">
        <f t="shared" si="8"/>
        <v>0</v>
      </c>
      <c r="Q21" s="10">
        <f t="shared" si="9"/>
        <v>1</v>
      </c>
      <c r="R21" s="10">
        <f t="shared" si="10"/>
        <v>1</v>
      </c>
      <c r="S21" s="10">
        <f t="shared" si="11"/>
        <v>14</v>
      </c>
      <c r="T21" s="10">
        <f t="shared" si="12"/>
        <v>35.1</v>
      </c>
      <c r="U21" s="10">
        <f t="shared" si="13"/>
        <v>21.9</v>
      </c>
      <c r="V21" s="10">
        <f t="shared" si="14"/>
        <v>13.2</v>
      </c>
      <c r="W21" s="10">
        <v>0</v>
      </c>
      <c r="X21" s="10">
        <v>0</v>
      </c>
      <c r="Y21" s="10">
        <v>13.2</v>
      </c>
      <c r="Z21" s="14" t="s">
        <v>29</v>
      </c>
      <c r="AA21" s="10">
        <v>10.5</v>
      </c>
      <c r="AB21" s="10">
        <v>1.21</v>
      </c>
      <c r="AC21" s="10">
        <v>10.19</v>
      </c>
      <c r="AD21" s="17" t="s">
        <v>29</v>
      </c>
      <c r="AE21" s="10"/>
    </row>
    <row r="22" ht="15" spans="1:31">
      <c r="A22" s="9">
        <v>17</v>
      </c>
      <c r="B22" s="9" t="s">
        <v>45</v>
      </c>
      <c r="C22" s="10">
        <v>3</v>
      </c>
      <c r="D22" s="10">
        <f t="shared" si="0"/>
        <v>2.25</v>
      </c>
      <c r="E22" s="10">
        <f t="shared" si="1"/>
        <v>0.75</v>
      </c>
      <c r="F22" s="10">
        <v>0</v>
      </c>
      <c r="G22" s="10">
        <f t="shared" si="2"/>
        <v>0</v>
      </c>
      <c r="H22" s="10">
        <f t="shared" si="3"/>
        <v>0</v>
      </c>
      <c r="I22" s="10">
        <v>4</v>
      </c>
      <c r="J22" s="10">
        <f t="shared" si="4"/>
        <v>8.4</v>
      </c>
      <c r="K22" s="10">
        <f t="shared" si="5"/>
        <v>7</v>
      </c>
      <c r="L22" s="10">
        <f t="shared" si="6"/>
        <v>11.4</v>
      </c>
      <c r="M22" s="10">
        <v>2</v>
      </c>
      <c r="N22" s="10">
        <f t="shared" si="7"/>
        <v>2</v>
      </c>
      <c r="O22" s="10">
        <v>0</v>
      </c>
      <c r="P22" s="10">
        <f t="shared" si="8"/>
        <v>0</v>
      </c>
      <c r="Q22" s="10">
        <f t="shared" si="9"/>
        <v>2</v>
      </c>
      <c r="R22" s="10">
        <f t="shared" si="10"/>
        <v>2</v>
      </c>
      <c r="S22" s="10">
        <f t="shared" si="11"/>
        <v>9</v>
      </c>
      <c r="T22" s="10">
        <f t="shared" si="12"/>
        <v>13.4</v>
      </c>
      <c r="U22" s="10">
        <f t="shared" si="13"/>
        <v>10.65</v>
      </c>
      <c r="V22" s="10">
        <f t="shared" si="14"/>
        <v>2.75</v>
      </c>
      <c r="W22" s="10">
        <v>0</v>
      </c>
      <c r="X22" s="10">
        <v>0</v>
      </c>
      <c r="Y22" s="10">
        <v>2.75</v>
      </c>
      <c r="Z22" s="10">
        <v>6.3</v>
      </c>
      <c r="AA22" s="14" t="s">
        <v>29</v>
      </c>
      <c r="AB22" s="10">
        <v>0.77</v>
      </c>
      <c r="AC22" s="14" t="s">
        <v>29</v>
      </c>
      <c r="AD22" s="18">
        <v>3.58</v>
      </c>
      <c r="AE22" s="10"/>
    </row>
    <row r="23" ht="15" spans="1:31">
      <c r="A23" s="9">
        <v>18</v>
      </c>
      <c r="B23" s="9" t="s">
        <v>46</v>
      </c>
      <c r="C23" s="10">
        <v>0</v>
      </c>
      <c r="D23" s="10">
        <f t="shared" si="0"/>
        <v>0</v>
      </c>
      <c r="E23" s="10">
        <f t="shared" si="1"/>
        <v>0</v>
      </c>
      <c r="F23" s="10">
        <v>3</v>
      </c>
      <c r="G23" s="10">
        <f t="shared" si="2"/>
        <v>6.3</v>
      </c>
      <c r="H23" s="10">
        <f t="shared" si="3"/>
        <v>4.2</v>
      </c>
      <c r="I23" s="10">
        <v>2</v>
      </c>
      <c r="J23" s="10">
        <f t="shared" si="4"/>
        <v>4.2</v>
      </c>
      <c r="K23" s="10">
        <f t="shared" si="5"/>
        <v>5</v>
      </c>
      <c r="L23" s="10">
        <f t="shared" si="6"/>
        <v>14.7</v>
      </c>
      <c r="M23" s="10">
        <v>0</v>
      </c>
      <c r="N23" s="10">
        <f t="shared" si="7"/>
        <v>0</v>
      </c>
      <c r="O23" s="10">
        <v>0</v>
      </c>
      <c r="P23" s="10">
        <f t="shared" si="8"/>
        <v>0</v>
      </c>
      <c r="Q23" s="10">
        <f t="shared" si="9"/>
        <v>0</v>
      </c>
      <c r="R23" s="10">
        <f t="shared" si="10"/>
        <v>0</v>
      </c>
      <c r="S23" s="10">
        <f t="shared" si="11"/>
        <v>5</v>
      </c>
      <c r="T23" s="10">
        <f t="shared" si="12"/>
        <v>14.7</v>
      </c>
      <c r="U23" s="10">
        <f t="shared" si="13"/>
        <v>10.5</v>
      </c>
      <c r="V23" s="10">
        <f t="shared" si="14"/>
        <v>4.2</v>
      </c>
      <c r="W23" s="10">
        <v>0</v>
      </c>
      <c r="X23" s="10">
        <v>0</v>
      </c>
      <c r="Y23" s="10">
        <v>4.2</v>
      </c>
      <c r="Z23" s="14" t="s">
        <v>29</v>
      </c>
      <c r="AA23" s="10">
        <v>10.5</v>
      </c>
      <c r="AB23" s="10">
        <v>0</v>
      </c>
      <c r="AC23" s="10">
        <v>0</v>
      </c>
      <c r="AD23" s="18">
        <v>0</v>
      </c>
      <c r="AE23" s="10"/>
    </row>
    <row r="24" ht="15" spans="1:31">
      <c r="A24" s="9">
        <v>19</v>
      </c>
      <c r="B24" s="9" t="s">
        <v>47</v>
      </c>
      <c r="C24" s="10">
        <v>1</v>
      </c>
      <c r="D24" s="10">
        <f t="shared" si="0"/>
        <v>0.75</v>
      </c>
      <c r="E24" s="10">
        <f t="shared" si="1"/>
        <v>0.25</v>
      </c>
      <c r="F24" s="10">
        <v>1</v>
      </c>
      <c r="G24" s="10">
        <f t="shared" si="2"/>
        <v>2.1</v>
      </c>
      <c r="H24" s="10">
        <f t="shared" si="3"/>
        <v>1.4</v>
      </c>
      <c r="I24" s="10">
        <v>0</v>
      </c>
      <c r="J24" s="10">
        <f t="shared" si="4"/>
        <v>0</v>
      </c>
      <c r="K24" s="10">
        <f t="shared" si="5"/>
        <v>2</v>
      </c>
      <c r="L24" s="10">
        <f t="shared" si="6"/>
        <v>4.5</v>
      </c>
      <c r="M24" s="10">
        <v>0</v>
      </c>
      <c r="N24" s="10">
        <f t="shared" si="7"/>
        <v>0</v>
      </c>
      <c r="O24" s="10">
        <v>0</v>
      </c>
      <c r="P24" s="10">
        <f t="shared" si="8"/>
        <v>0</v>
      </c>
      <c r="Q24" s="10">
        <f t="shared" si="9"/>
        <v>0</v>
      </c>
      <c r="R24" s="10">
        <f t="shared" si="10"/>
        <v>0</v>
      </c>
      <c r="S24" s="10">
        <f t="shared" si="11"/>
        <v>2</v>
      </c>
      <c r="T24" s="10">
        <f t="shared" si="12"/>
        <v>4.5</v>
      </c>
      <c r="U24" s="10">
        <f t="shared" si="13"/>
        <v>2.85</v>
      </c>
      <c r="V24" s="10">
        <f t="shared" si="14"/>
        <v>1.65</v>
      </c>
      <c r="W24" s="10">
        <v>0</v>
      </c>
      <c r="X24" s="10">
        <v>0</v>
      </c>
      <c r="Y24" s="10">
        <v>1.65</v>
      </c>
      <c r="Z24" s="10">
        <v>0</v>
      </c>
      <c r="AA24" s="10">
        <v>0</v>
      </c>
      <c r="AB24" s="10">
        <v>0.53</v>
      </c>
      <c r="AC24" s="14" t="s">
        <v>29</v>
      </c>
      <c r="AD24" s="18">
        <v>2.32</v>
      </c>
      <c r="AE24" s="10"/>
    </row>
    <row r="25" ht="15" spans="1:31">
      <c r="A25" s="9">
        <v>20</v>
      </c>
      <c r="B25" s="9" t="s">
        <v>48</v>
      </c>
      <c r="C25" s="10">
        <v>7</v>
      </c>
      <c r="D25" s="10">
        <f t="shared" si="0"/>
        <v>5.25</v>
      </c>
      <c r="E25" s="10">
        <f t="shared" si="1"/>
        <v>1.75</v>
      </c>
      <c r="F25" s="10">
        <v>11</v>
      </c>
      <c r="G25" s="10">
        <f t="shared" si="2"/>
        <v>23.1</v>
      </c>
      <c r="H25" s="10">
        <f t="shared" si="3"/>
        <v>15.4</v>
      </c>
      <c r="I25" s="10">
        <v>4</v>
      </c>
      <c r="J25" s="10">
        <f t="shared" si="4"/>
        <v>8.4</v>
      </c>
      <c r="K25" s="10">
        <f t="shared" si="5"/>
        <v>22</v>
      </c>
      <c r="L25" s="10">
        <f t="shared" si="6"/>
        <v>53.9</v>
      </c>
      <c r="M25" s="10">
        <v>0</v>
      </c>
      <c r="N25" s="10">
        <f t="shared" si="7"/>
        <v>0</v>
      </c>
      <c r="O25" s="10">
        <v>0</v>
      </c>
      <c r="P25" s="10">
        <f t="shared" si="8"/>
        <v>0</v>
      </c>
      <c r="Q25" s="10">
        <f t="shared" si="9"/>
        <v>0</v>
      </c>
      <c r="R25" s="10">
        <f t="shared" si="10"/>
        <v>0</v>
      </c>
      <c r="S25" s="10">
        <f t="shared" si="11"/>
        <v>22</v>
      </c>
      <c r="T25" s="10">
        <f t="shared" si="12"/>
        <v>53.9</v>
      </c>
      <c r="U25" s="10">
        <f t="shared" si="13"/>
        <v>36.75</v>
      </c>
      <c r="V25" s="10">
        <f t="shared" si="14"/>
        <v>17.15</v>
      </c>
      <c r="W25" s="10">
        <v>0</v>
      </c>
      <c r="X25" s="10">
        <v>0</v>
      </c>
      <c r="Y25" s="10">
        <v>17.15</v>
      </c>
      <c r="Z25" s="14" t="s">
        <v>29</v>
      </c>
      <c r="AA25" s="10">
        <v>18.9</v>
      </c>
      <c r="AB25" s="10">
        <v>1.46</v>
      </c>
      <c r="AC25" s="10">
        <v>16.39</v>
      </c>
      <c r="AD25" s="17" t="s">
        <v>29</v>
      </c>
      <c r="AE25" s="10"/>
    </row>
    <row r="26" ht="15" spans="1:31">
      <c r="A26" s="9">
        <v>21</v>
      </c>
      <c r="B26" s="9" t="s">
        <v>49</v>
      </c>
      <c r="C26" s="10">
        <v>1</v>
      </c>
      <c r="D26" s="10">
        <f t="shared" si="0"/>
        <v>0.75</v>
      </c>
      <c r="E26" s="10">
        <f t="shared" si="1"/>
        <v>0.25</v>
      </c>
      <c r="F26" s="10">
        <v>3</v>
      </c>
      <c r="G26" s="10">
        <f t="shared" si="2"/>
        <v>6.3</v>
      </c>
      <c r="H26" s="10">
        <f t="shared" si="3"/>
        <v>4.2</v>
      </c>
      <c r="I26" s="10">
        <v>46</v>
      </c>
      <c r="J26" s="10">
        <f t="shared" si="4"/>
        <v>96.6</v>
      </c>
      <c r="K26" s="10">
        <f t="shared" si="5"/>
        <v>50</v>
      </c>
      <c r="L26" s="10">
        <f t="shared" si="6"/>
        <v>108.1</v>
      </c>
      <c r="M26" s="10">
        <v>1</v>
      </c>
      <c r="N26" s="10">
        <f t="shared" si="7"/>
        <v>1</v>
      </c>
      <c r="O26" s="10">
        <v>6</v>
      </c>
      <c r="P26" s="10">
        <f t="shared" si="8"/>
        <v>21</v>
      </c>
      <c r="Q26" s="10">
        <f t="shared" si="9"/>
        <v>7</v>
      </c>
      <c r="R26" s="10">
        <f t="shared" si="10"/>
        <v>22</v>
      </c>
      <c r="S26" s="10">
        <f t="shared" si="11"/>
        <v>57</v>
      </c>
      <c r="T26" s="10">
        <f t="shared" si="12"/>
        <v>130.1</v>
      </c>
      <c r="U26" s="10">
        <f t="shared" si="13"/>
        <v>103.65</v>
      </c>
      <c r="V26" s="10">
        <f t="shared" si="14"/>
        <v>26.45</v>
      </c>
      <c r="W26" s="10">
        <v>0</v>
      </c>
      <c r="X26" s="10">
        <v>0</v>
      </c>
      <c r="Y26" s="10">
        <v>26.45</v>
      </c>
      <c r="Z26" s="14" t="s">
        <v>29</v>
      </c>
      <c r="AA26" s="10">
        <v>14.55</v>
      </c>
      <c r="AB26" s="10">
        <v>3.59</v>
      </c>
      <c r="AC26" s="14" t="s">
        <v>29</v>
      </c>
      <c r="AD26" s="18">
        <v>85.51</v>
      </c>
      <c r="AE26" s="19"/>
    </row>
    <row r="27" ht="15" spans="1:31">
      <c r="A27" s="9">
        <v>22</v>
      </c>
      <c r="B27" s="9" t="s">
        <v>50</v>
      </c>
      <c r="C27" s="10">
        <f t="shared" ref="C27:X27" si="15">SUM(C6:C26)</f>
        <v>59</v>
      </c>
      <c r="D27" s="10">
        <f t="shared" si="15"/>
        <v>44.25</v>
      </c>
      <c r="E27" s="10">
        <f t="shared" si="15"/>
        <v>14.75</v>
      </c>
      <c r="F27" s="10">
        <f t="shared" si="15"/>
        <v>112</v>
      </c>
      <c r="G27" s="10">
        <f t="shared" si="15"/>
        <v>235.2</v>
      </c>
      <c r="H27" s="10">
        <f t="shared" si="15"/>
        <v>156.8</v>
      </c>
      <c r="I27" s="10">
        <f t="shared" si="15"/>
        <v>110</v>
      </c>
      <c r="J27" s="10">
        <f t="shared" si="15"/>
        <v>231</v>
      </c>
      <c r="K27" s="10">
        <f t="shared" si="15"/>
        <v>281</v>
      </c>
      <c r="L27" s="10">
        <f t="shared" si="15"/>
        <v>682</v>
      </c>
      <c r="M27" s="10">
        <f t="shared" si="15"/>
        <v>10</v>
      </c>
      <c r="N27" s="10">
        <f t="shared" si="15"/>
        <v>10</v>
      </c>
      <c r="O27" s="10">
        <f t="shared" si="15"/>
        <v>17</v>
      </c>
      <c r="P27" s="10">
        <f t="shared" si="15"/>
        <v>59.5</v>
      </c>
      <c r="Q27" s="10">
        <f t="shared" si="15"/>
        <v>27</v>
      </c>
      <c r="R27" s="10">
        <f t="shared" si="15"/>
        <v>69.5</v>
      </c>
      <c r="S27" s="10">
        <f t="shared" si="15"/>
        <v>308</v>
      </c>
      <c r="T27" s="10">
        <f t="shared" si="15"/>
        <v>751.5</v>
      </c>
      <c r="U27" s="10">
        <f t="shared" si="15"/>
        <v>510.45</v>
      </c>
      <c r="V27" s="10">
        <f t="shared" si="15"/>
        <v>241.05</v>
      </c>
      <c r="W27" s="10">
        <f t="shared" si="15"/>
        <v>25.05</v>
      </c>
      <c r="X27" s="10">
        <f t="shared" si="15"/>
        <v>5.7</v>
      </c>
      <c r="Y27" s="10">
        <f t="shared" ref="Y27:AD27" si="16">SUM(Y6:Y26)</f>
        <v>210.3</v>
      </c>
      <c r="Z27" s="10">
        <f t="shared" si="16"/>
        <v>87.5</v>
      </c>
      <c r="AA27" s="10">
        <f t="shared" si="16"/>
        <v>115.5</v>
      </c>
      <c r="AB27" s="10">
        <v>22</v>
      </c>
      <c r="AC27" s="10">
        <f>SUM(AC6:AC26)</f>
        <v>134.17</v>
      </c>
      <c r="AD27" s="10">
        <f>SUM(AD6:AD26)</f>
        <v>151.28</v>
      </c>
      <c r="AE27" s="10"/>
    </row>
  </sheetData>
  <mergeCells count="31">
    <mergeCell ref="A1:B1"/>
    <mergeCell ref="A2:AE2"/>
    <mergeCell ref="C3:L3"/>
    <mergeCell ref="M3:R3"/>
    <mergeCell ref="T3:V3"/>
    <mergeCell ref="W3:Y3"/>
    <mergeCell ref="Z3:AC3"/>
    <mergeCell ref="C4:E4"/>
    <mergeCell ref="F4:H4"/>
    <mergeCell ref="I4:J4"/>
    <mergeCell ref="M4:N4"/>
    <mergeCell ref="O4:P4"/>
    <mergeCell ref="A3:A5"/>
    <mergeCell ref="B3:B5"/>
    <mergeCell ref="K4:K5"/>
    <mergeCell ref="L4:L5"/>
    <mergeCell ref="Q4:Q5"/>
    <mergeCell ref="R4:R5"/>
    <mergeCell ref="S3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3:AE5"/>
  </mergeCells>
  <pageMargins left="0.275" right="0.2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江计就计</cp:lastModifiedBy>
  <dcterms:created xsi:type="dcterms:W3CDTF">2021-11-22T01:17:00Z</dcterms:created>
  <dcterms:modified xsi:type="dcterms:W3CDTF">2021-11-22T02:01:06Z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